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ukis\Documents\ENRIQUE\AUDITORÍAS\"/>
    </mc:Choice>
  </mc:AlternateContent>
  <xr:revisionPtr revIDLastSave="0" documentId="13_ncr:1_{5ABE7522-5CA0-430F-94D3-6933154B1F44}" xr6:coauthVersionLast="47" xr6:coauthVersionMax="47" xr10:uidLastSave="{00000000-0000-0000-0000-000000000000}"/>
  <bookViews>
    <workbookView xWindow="-120" yWindow="-120" windowWidth="20730" windowHeight="11160" xr2:uid="{0C019173-DBEC-AF41-B149-F9FC31199C9C}"/>
  </bookViews>
  <sheets>
    <sheet name="NOM-020" sheetId="1" r:id="rId1"/>
    <sheet name="grafico" sheetId="2" r:id="rId2"/>
  </sheets>
  <definedNames>
    <definedName name="_xlnm.Print_Area" localSheetId="0">'NOM-020'!$A$1:$J$671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1" l="1"/>
  <c r="J11" i="1"/>
  <c r="G20" i="1"/>
  <c r="J20" i="1"/>
  <c r="J9" i="1"/>
  <c r="D627" i="1"/>
  <c r="G44" i="1"/>
  <c r="J44" i="1"/>
  <c r="J42" i="1"/>
  <c r="D628" i="1"/>
  <c r="G68" i="1"/>
  <c r="J68" i="1"/>
  <c r="J60" i="1"/>
  <c r="D630" i="1"/>
  <c r="G96" i="1"/>
  <c r="J96" i="1"/>
  <c r="G109" i="1"/>
  <c r="J109" i="1"/>
  <c r="J81" i="1"/>
  <c r="D631" i="1"/>
  <c r="G132" i="1"/>
  <c r="J132" i="1"/>
  <c r="G147" i="1"/>
  <c r="J147" i="1"/>
  <c r="G156" i="1"/>
  <c r="J156" i="1"/>
  <c r="J111" i="1"/>
  <c r="D632" i="1"/>
  <c r="D625" i="1"/>
  <c r="G170" i="1"/>
  <c r="J170" i="1"/>
  <c r="G180" i="1"/>
  <c r="J180" i="1"/>
  <c r="J168" i="1"/>
  <c r="D633" i="1"/>
  <c r="G185" i="1"/>
  <c r="J185" i="1"/>
  <c r="G191" i="1"/>
  <c r="J191" i="1"/>
  <c r="J183" i="1"/>
  <c r="D635" i="1"/>
  <c r="G196" i="1"/>
  <c r="J196" i="1"/>
  <c r="D637" i="1"/>
  <c r="G200" i="1"/>
  <c r="J200" i="1"/>
  <c r="J198" i="1"/>
  <c r="D638" i="1"/>
  <c r="G211" i="1"/>
  <c r="J211" i="1"/>
  <c r="G221" i="1"/>
  <c r="J221" i="1"/>
  <c r="J209" i="1"/>
  <c r="D639" i="1"/>
  <c r="G226" i="1"/>
  <c r="J226" i="1"/>
  <c r="J224" i="1"/>
  <c r="D641" i="1"/>
  <c r="I230" i="1"/>
  <c r="J230" i="1"/>
  <c r="G237" i="1"/>
  <c r="I237" i="1"/>
  <c r="J237" i="1"/>
  <c r="J228" i="1"/>
  <c r="D642" i="1"/>
  <c r="G242" i="1"/>
  <c r="J242" i="1"/>
  <c r="J240" i="1"/>
  <c r="D644" i="1"/>
  <c r="G246" i="1"/>
  <c r="J246" i="1"/>
  <c r="J244" i="1"/>
  <c r="D645" i="1"/>
  <c r="G258" i="1"/>
  <c r="J258" i="1"/>
  <c r="J256" i="1"/>
  <c r="D646" i="1"/>
  <c r="G273" i="1"/>
  <c r="J273" i="1"/>
  <c r="J271" i="1"/>
  <c r="D648" i="1"/>
  <c r="D634" i="1"/>
  <c r="G294" i="1"/>
  <c r="J294" i="1"/>
  <c r="J287" i="1"/>
  <c r="D651" i="1"/>
  <c r="G322" i="1"/>
  <c r="J322" i="1"/>
  <c r="J314" i="1"/>
  <c r="D654" i="1"/>
  <c r="G337" i="1"/>
  <c r="J337" i="1"/>
  <c r="J324" i="1"/>
  <c r="D655" i="1"/>
  <c r="G355" i="1"/>
  <c r="J355" i="1"/>
  <c r="G380" i="1"/>
  <c r="J380" i="1"/>
  <c r="J339" i="1"/>
  <c r="D656" i="1"/>
  <c r="G385" i="1"/>
  <c r="J385" i="1"/>
  <c r="G391" i="1"/>
  <c r="J391" i="1"/>
  <c r="G413" i="1"/>
  <c r="J413" i="1"/>
  <c r="G431" i="1"/>
  <c r="J431" i="1"/>
  <c r="J383" i="1"/>
  <c r="D658" i="1"/>
  <c r="G437" i="1"/>
  <c r="J437" i="1"/>
  <c r="G453" i="1"/>
  <c r="J453" i="1"/>
  <c r="J433" i="1"/>
  <c r="D659" i="1"/>
  <c r="G457" i="1"/>
  <c r="J457" i="1"/>
  <c r="J455" i="1"/>
  <c r="D660" i="1"/>
  <c r="D649" i="1"/>
  <c r="G465" i="1"/>
  <c r="J465" i="1"/>
  <c r="J463" i="1"/>
  <c r="D662" i="1"/>
  <c r="G475" i="1"/>
  <c r="J475" i="1"/>
  <c r="G492" i="1"/>
  <c r="J492" i="1"/>
  <c r="J467" i="1"/>
  <c r="D663" i="1"/>
  <c r="D661" i="1"/>
  <c r="G497" i="1"/>
  <c r="J497" i="1"/>
  <c r="G511" i="1"/>
  <c r="J511" i="1"/>
  <c r="J495" i="1"/>
  <c r="D665" i="1"/>
  <c r="G515" i="1"/>
  <c r="J515" i="1"/>
  <c r="G521" i="1"/>
  <c r="J521" i="1"/>
  <c r="G524" i="1"/>
  <c r="J524" i="1"/>
  <c r="G538" i="1"/>
  <c r="J538" i="1"/>
  <c r="G572" i="1"/>
  <c r="J572" i="1"/>
  <c r="J513" i="1"/>
  <c r="D666" i="1"/>
  <c r="D664" i="1"/>
  <c r="G577" i="1"/>
  <c r="J577" i="1"/>
  <c r="G590" i="1"/>
  <c r="J590" i="1"/>
  <c r="G620" i="1"/>
  <c r="J620" i="1"/>
  <c r="J575" i="1"/>
  <c r="D668" i="1"/>
  <c r="D667" i="1"/>
  <c r="D669" i="1"/>
  <c r="J617" i="1"/>
  <c r="J607" i="1"/>
  <c r="J599" i="1"/>
  <c r="J587" i="1"/>
  <c r="J568" i="1"/>
  <c r="J560" i="1"/>
  <c r="J553" i="1"/>
  <c r="J532" i="1"/>
  <c r="J518" i="1"/>
  <c r="J504" i="1"/>
  <c r="J489" i="1"/>
  <c r="J460" i="1"/>
  <c r="J450" i="1"/>
  <c r="J447" i="1"/>
  <c r="J442" i="1"/>
  <c r="J426" i="1"/>
  <c r="J420" i="1"/>
  <c r="J406" i="1"/>
  <c r="J403" i="1"/>
  <c r="J388" i="1"/>
  <c r="J375" i="1"/>
  <c r="J362" i="1"/>
  <c r="J311" i="1"/>
  <c r="J283" i="1"/>
  <c r="J268" i="1"/>
  <c r="J254" i="1"/>
  <c r="G230" i="1"/>
  <c r="J207" i="1"/>
  <c r="J188" i="1"/>
  <c r="J177" i="1"/>
  <c r="J166" i="1"/>
  <c r="J79" i="1"/>
  <c r="J57" i="1"/>
  <c r="J40" i="1"/>
  <c r="J35" i="1"/>
  <c r="J32" i="1"/>
  <c r="J27" i="1"/>
  <c r="J14" i="1"/>
  <c r="G617" i="1"/>
  <c r="I617" i="1"/>
  <c r="H617" i="1"/>
  <c r="G607" i="1"/>
  <c r="I607" i="1"/>
  <c r="H607" i="1"/>
  <c r="G599" i="1"/>
  <c r="I599" i="1"/>
  <c r="H599" i="1"/>
  <c r="I590" i="1"/>
  <c r="H590" i="1"/>
  <c r="G587" i="1"/>
  <c r="I587" i="1"/>
  <c r="H587" i="1"/>
  <c r="I572" i="1"/>
  <c r="I568" i="1"/>
  <c r="G568" i="1"/>
  <c r="H568" i="1"/>
  <c r="H572" i="1"/>
  <c r="G560" i="1"/>
  <c r="I560" i="1"/>
  <c r="H560" i="1"/>
  <c r="G553" i="1"/>
  <c r="I553" i="1"/>
  <c r="H553" i="1"/>
  <c r="I538" i="1"/>
  <c r="H538" i="1"/>
  <c r="G532" i="1"/>
  <c r="I532" i="1"/>
  <c r="H532" i="1"/>
  <c r="I524" i="1"/>
  <c r="H524" i="1"/>
  <c r="I521" i="1"/>
  <c r="H521" i="1"/>
  <c r="G518" i="1"/>
  <c r="I518" i="1"/>
  <c r="H518" i="1"/>
  <c r="I515" i="1"/>
  <c r="H515" i="1"/>
  <c r="I511" i="1"/>
  <c r="H511" i="1"/>
  <c r="G504" i="1"/>
  <c r="I504" i="1"/>
  <c r="H504" i="1"/>
  <c r="I497" i="1"/>
  <c r="H497" i="1"/>
  <c r="I492" i="1"/>
  <c r="H492" i="1"/>
  <c r="G489" i="1"/>
  <c r="I489" i="1"/>
  <c r="H489" i="1"/>
  <c r="I475" i="1"/>
  <c r="H475" i="1"/>
  <c r="G447" i="1"/>
  <c r="I447" i="1"/>
  <c r="H447" i="1"/>
  <c r="G442" i="1"/>
  <c r="I442" i="1"/>
  <c r="H442" i="1"/>
  <c r="I437" i="1"/>
  <c r="H437" i="1"/>
  <c r="I431" i="1"/>
  <c r="H431" i="1"/>
  <c r="G426" i="1"/>
  <c r="I426" i="1"/>
  <c r="H426" i="1"/>
  <c r="G420" i="1"/>
  <c r="I420" i="1"/>
  <c r="H420" i="1"/>
  <c r="I413" i="1"/>
  <c r="H413" i="1"/>
  <c r="G406" i="1"/>
  <c r="I406" i="1"/>
  <c r="H406" i="1"/>
  <c r="G403" i="1"/>
  <c r="I403" i="1"/>
  <c r="H403" i="1"/>
  <c r="I391" i="1"/>
  <c r="H391" i="1"/>
  <c r="G388" i="1"/>
  <c r="I388" i="1"/>
  <c r="H388" i="1"/>
  <c r="I385" i="1"/>
  <c r="H385" i="1"/>
  <c r="I380" i="1"/>
  <c r="H380" i="1"/>
  <c r="G375" i="1"/>
  <c r="I375" i="1"/>
  <c r="H375" i="1"/>
  <c r="G362" i="1"/>
  <c r="I362" i="1"/>
  <c r="H362" i="1"/>
  <c r="I355" i="1"/>
  <c r="H355" i="1"/>
  <c r="I337" i="1"/>
  <c r="H337" i="1"/>
  <c r="I322" i="1"/>
  <c r="H322" i="1"/>
  <c r="G311" i="1"/>
  <c r="I311" i="1"/>
  <c r="H311" i="1"/>
  <c r="I294" i="1"/>
  <c r="H294" i="1"/>
  <c r="G283" i="1"/>
  <c r="I283" i="1"/>
  <c r="H283" i="1"/>
  <c r="H273" i="1"/>
  <c r="I268" i="1"/>
  <c r="G268" i="1"/>
  <c r="H268" i="1"/>
  <c r="I258" i="1"/>
  <c r="H258" i="1"/>
  <c r="G254" i="1"/>
  <c r="I254" i="1"/>
  <c r="H254" i="1"/>
  <c r="H237" i="1"/>
  <c r="H226" i="1"/>
  <c r="I221" i="1"/>
  <c r="H221" i="1"/>
  <c r="H188" i="1"/>
  <c r="I185" i="1"/>
  <c r="H185" i="1"/>
  <c r="I180" i="1"/>
  <c r="H180" i="1"/>
  <c r="I177" i="1"/>
  <c r="G177" i="1"/>
  <c r="H177" i="1"/>
  <c r="I170" i="1"/>
  <c r="H170" i="1"/>
  <c r="G166" i="1"/>
  <c r="I166" i="1"/>
  <c r="H166" i="1"/>
  <c r="I156" i="1"/>
  <c r="H156" i="1"/>
  <c r="I147" i="1"/>
  <c r="H147" i="1"/>
  <c r="I132" i="1"/>
  <c r="H132" i="1"/>
  <c r="I109" i="1"/>
  <c r="H109" i="1"/>
  <c r="I96" i="1"/>
  <c r="H96" i="1"/>
  <c r="G79" i="1"/>
  <c r="I79" i="1"/>
  <c r="H79" i="1"/>
  <c r="I68" i="1"/>
  <c r="H68" i="1"/>
  <c r="I57" i="1"/>
  <c r="G57" i="1"/>
  <c r="H57" i="1"/>
  <c r="H44" i="1"/>
  <c r="I40" i="1"/>
  <c r="G40" i="1"/>
  <c r="H40" i="1"/>
  <c r="I35" i="1"/>
  <c r="G35" i="1"/>
  <c r="H35" i="1"/>
  <c r="I32" i="1"/>
  <c r="H27" i="1"/>
  <c r="H20" i="1"/>
  <c r="G14" i="1"/>
  <c r="I14" i="1"/>
  <c r="H14" i="1"/>
  <c r="I11" i="1"/>
  <c r="H11" i="1"/>
  <c r="J194" i="1"/>
  <c r="H246" i="1"/>
  <c r="H242" i="1"/>
  <c r="H230" i="1"/>
  <c r="I226" i="1"/>
  <c r="H211" i="1"/>
  <c r="H207" i="1"/>
  <c r="H200" i="1"/>
  <c r="H196" i="1"/>
  <c r="H191" i="1"/>
  <c r="I44" i="1"/>
  <c r="G32" i="1"/>
  <c r="I27" i="1"/>
  <c r="G27" i="1"/>
  <c r="I20" i="1"/>
  <c r="I620" i="1"/>
  <c r="I577" i="1"/>
  <c r="I465" i="1"/>
  <c r="I460" i="1"/>
  <c r="I457" i="1"/>
  <c r="I453" i="1"/>
  <c r="I450" i="1"/>
  <c r="I273" i="1"/>
  <c r="I246" i="1"/>
  <c r="I242" i="1"/>
  <c r="I211" i="1"/>
  <c r="I207" i="1"/>
  <c r="I200" i="1"/>
  <c r="I196" i="1"/>
  <c r="I191" i="1"/>
  <c r="I188" i="1"/>
  <c r="H620" i="1"/>
  <c r="H577" i="1"/>
  <c r="H465" i="1"/>
  <c r="H460" i="1"/>
  <c r="G460" i="1"/>
  <c r="H457" i="1"/>
  <c r="H453" i="1"/>
  <c r="H450" i="1"/>
  <c r="G450" i="1"/>
  <c r="G207" i="1"/>
  <c r="G188" i="1"/>
  <c r="H32" i="1"/>
  <c r="J296" i="1"/>
  <c r="D652" i="1"/>
</calcChain>
</file>

<file path=xl/sharedStrings.xml><?xml version="1.0" encoding="utf-8"?>
<sst xmlns="http://schemas.openxmlformats.org/spreadsheetml/2006/main" count="2025" uniqueCount="774">
  <si>
    <t xml:space="preserve">NOM-020-STPS-2011 Recipientes sujetos a presión, recipientes criogénicos y generadores de vapor o calderas.- Funcionamiento Condiciones de seguridad </t>
  </si>
  <si>
    <t>Indicador</t>
  </si>
  <si>
    <t>Tipo de Verificación</t>
  </si>
  <si>
    <t>Cumple.</t>
  </si>
  <si>
    <t>Estudios de aplicación general</t>
  </si>
  <si>
    <t>1.1.1</t>
  </si>
  <si>
    <t>Clasificación de los equipos</t>
  </si>
  <si>
    <t>¿Cuenta con la clasificación de los equipos instalados en el centro de trabajo en las categorías I, II ó III, de conformidad con lo previsto en el Capítulo 7 de la presente Norma?</t>
  </si>
  <si>
    <t>x</t>
  </si>
  <si>
    <t>¿Clasificó dentro de la Categoría I a los recipientes sujetos a presión que contienen agua, aire y/o cualquier fluido no peligroso, con presión de calibración menor o igual a 490.33 kPa y un volumen menor o igual a 0.5 m3?</t>
  </si>
  <si>
    <t>1.1.2</t>
  </si>
  <si>
    <t>Listado de los equipos</t>
  </si>
  <si>
    <t>1.2.1</t>
  </si>
  <si>
    <t>1.2.2</t>
  </si>
  <si>
    <t>Equipos clasificados en la Categoría II</t>
  </si>
  <si>
    <t>1.2.3</t>
  </si>
  <si>
    <t>Equipos clasificados en la Categoría III</t>
  </si>
  <si>
    <t>Procedimientos de aplicación general</t>
  </si>
  <si>
    <t>3.2.1</t>
  </si>
  <si>
    <t>Equipos clasificados en la Categoría I</t>
  </si>
  <si>
    <t>3.2.2</t>
  </si>
  <si>
    <t>3.2.3</t>
  </si>
  <si>
    <t>3.3.1</t>
  </si>
  <si>
    <t>3.3.2</t>
  </si>
  <si>
    <t>Equipos clasificados en la Categoría II y III</t>
  </si>
  <si>
    <t>3.4.1</t>
  </si>
  <si>
    <t>3.4.2</t>
  </si>
  <si>
    <t>3.4.3</t>
  </si>
  <si>
    <t>3.5.1</t>
  </si>
  <si>
    <t>Equipos clasificados en la categorías II y III</t>
  </si>
  <si>
    <t>Medidas de seguridad generales por clase de equipo</t>
  </si>
  <si>
    <t>4.1.1</t>
  </si>
  <si>
    <t>4.2.2</t>
  </si>
  <si>
    <t>4.1.2</t>
  </si>
  <si>
    <t>Equipos clasificados en las categorías II y III</t>
  </si>
  <si>
    <t>Medidas de seguridad específicas por tipo de equipo</t>
  </si>
  <si>
    <t>4.2.1</t>
  </si>
  <si>
    <t>Recipientes sujetos a presión</t>
  </si>
  <si>
    <t>Recipientes criogénicos</t>
  </si>
  <si>
    <t>4.2.3</t>
  </si>
  <si>
    <t>Generadores de vapor o calderas</t>
  </si>
  <si>
    <t>Otras medidas de seguridad</t>
  </si>
  <si>
    <t>4.3.1</t>
  </si>
  <si>
    <t>Pruebas de presión y exámenes no destructivos</t>
  </si>
  <si>
    <t>4.3.2</t>
  </si>
  <si>
    <t>Funcionamiento de los dispositivos de relevo de presión</t>
  </si>
  <si>
    <t>4.3.3</t>
  </si>
  <si>
    <t>Mantenimiento y reparación de los equipos</t>
  </si>
  <si>
    <t>Información general</t>
  </si>
  <si>
    <t>Autorización de métodos alternativos</t>
  </si>
  <si>
    <t>Avisos de que los equipos cumplen con la norma</t>
  </si>
  <si>
    <t>NA</t>
  </si>
  <si>
    <t>N</t>
  </si>
  <si>
    <t>S</t>
  </si>
  <si>
    <t>Referencia legal</t>
  </si>
  <si>
    <t>📖</t>
  </si>
  <si>
    <t>5.17 y 18.4</t>
  </si>
  <si>
    <t>5.17 y 18.3</t>
  </si>
  <si>
    <t xml:space="preserve"> 5.17 y 18.2</t>
  </si>
  <si>
    <t>¿Cuenta con los registros de resultados de la revisión, mantenimiento y pruebas de presión o exámenes no destructivos realizados a los equipos clasificados en las categorías II y III, con base en lo dispuesto en el Capítulo 18 de la presente Norma?</t>
  </si>
  <si>
    <t>¿Cuenta con los registros de operación de los equipos instalados en el centro de trabajo clasificados en las categorías II y III, conforme a lo que determina el Capítulo 18 de esta Norma?</t>
  </si>
  <si>
    <t>¿Se acompaña el aviso sobre el cumplimiento de los equipos con la presente Norma, del dictamen de evaluación de la conformidad expedido por una unidad de verificación tipo “A”, “B” o “C”, o del dictamen de evaluación de la conformidad con reporte de servicios emitido por una unidad de verificación tipo “C”?</t>
  </si>
  <si>
    <t>¿Se da aviso a la Secretaría de que los equipos clasificados en la Categoría III cumplen con lo establecido en la presente Norma, dentro de los sesenta días, contados a partir de la
fecha de emisión del dictamen de verificación o del dictamen  con reporte de servicios?</t>
  </si>
  <si>
    <t>5.16 y 18.1</t>
  </si>
  <si>
    <t>16.3.d</t>
  </si>
  <si>
    <t>5.13 y 16.3</t>
  </si>
  <si>
    <t>5.13 y 16.1</t>
  </si>
  <si>
    <t>13.7.1</t>
  </si>
  <si>
    <t xml:space="preserve"> 5.15 y 17.2</t>
  </si>
  <si>
    <t xml:space="preserve"> 5.15 y 17.1.a</t>
  </si>
  <si>
    <t>5.15 y 17.1</t>
  </si>
  <si>
    <t>👁‍🗨</t>
  </si>
  <si>
    <t>5.10 y 13.2</t>
  </si>
  <si>
    <t>¿Se realizan las pruebas hidrostáticas, neumáticas, hidrostáticas-neumáticas, exámenes no destructivos y/o métodos alternativos aprobados por la Secretaría, en presencia de una unidad de verificación tipo “A”, “B” o “C”, tratándose de los equipos clasificados en la Categoría III?</t>
  </si>
  <si>
    <t>¿Para la aplicación de exámenes no destructivos, selecciona y realiza en el mismo período, como resultado de una revisión visual, al menos una combinación de un examen volumétrico y 
otro superficial o de pérdida de flujo, de entre los siguientes:</t>
  </si>
  <si>
    <t>¿Cuentan los equipos clasificados en las categorías II y III, que carezcan de dispositivos de relevo de presión, con una justificación técnica en su memoria de cálculo?</t>
  </si>
  <si>
    <t>¿Se realiza el mantenimiento y reparación de los equipos que no requieren soldadura con personal capacitado en la materia?</t>
  </si>
  <si>
    <t>¿Se realizan las reparaciones de los equipos que requieren soldadura o alteraciones con personal calificado?</t>
  </si>
  <si>
    <t>¿Informa a los trabajadores y a la comisión de seguridad e higiene sobre los peligros y riesgos inherentes a los equipos y a los fluidos que contienen?</t>
  </si>
  <si>
    <t>5.10 y 13.1</t>
  </si>
  <si>
    <t>5.9, 12.2 y 12.2.3</t>
  </si>
  <si>
    <t>5.9, 12.2 y 12.2.2</t>
  </si>
  <si>
    <t>5.9, 12.2 y 12.2.1</t>
  </si>
  <si>
    <t>5.9, 12.1 y 12.1.2</t>
  </si>
  <si>
    <t xml:space="preserve"> 5.9, 12.1 y 12.1.1</t>
  </si>
  <si>
    <t>11.3 y 11.3.3</t>
  </si>
  <si>
    <t xml:space="preserve"> 11.3 y 11.3.2</t>
  </si>
  <si>
    <t>11.3 y 11.3.1</t>
  </si>
  <si>
    <t>11.2 y 11.2.2</t>
  </si>
  <si>
    <t>11.2 y 11.2.1</t>
  </si>
  <si>
    <t>11.1 y 11.1.3</t>
  </si>
  <si>
    <t>11.1 y 11.1.2</t>
  </si>
  <si>
    <t>11.1 y 11.1.1</t>
  </si>
  <si>
    <t>5.3 y 9.3</t>
  </si>
  <si>
    <t>5.3 y 9.2</t>
  </si>
  <si>
    <t>5.3 y 9.1</t>
  </si>
  <si>
    <t xml:space="preserve"> 5.2 y 8.1</t>
  </si>
  <si>
    <t xml:space="preserve"> 7.1.3.b</t>
  </si>
  <si>
    <t>7.1.3.a</t>
  </si>
  <si>
    <t xml:space="preserve"> 7.1.2</t>
  </si>
  <si>
    <t>7.1.1.a</t>
  </si>
  <si>
    <t>1.1.1.1</t>
  </si>
  <si>
    <t>1.1.1.2</t>
  </si>
  <si>
    <t>¿Cuenta con los registros de resultados de la revisión,mantenimiento y pruebas de presión o exámenes no destructivos realizados a los equipos clasificados en las categorías II y III, con base en lo dispuesto en el Capítulo 18 de la presente Norma?</t>
  </si>
  <si>
    <t>1  Estudios</t>
  </si>
  <si>
    <t>Verificar que se clasificó dentro de la Categoría II a los recipientes sujetos a presión que:</t>
  </si>
  <si>
    <t>Verificar si se clasificó dentro de la Categoría III a los recipientes sujetos a presión que:</t>
  </si>
  <si>
    <t>¿Clasificó dentro de la Categoría II a los generadores de vapor o calderas que tienen una presión de calibración menor o igual a 490.33 kPa y una capacidad térmica menor o igual a 1 674.72 MJ/hr?</t>
  </si>
  <si>
    <t>Verificar si se clasificó dentro de la Categoría III a los generadores de vapor o calderas que:</t>
  </si>
  <si>
    <t>¿Se tiene un listado actualizado de los equipos que se encuentran instalados en el centro de trabajo?</t>
  </si>
  <si>
    <t>Verificar que en  listado de los equipos que se encuentran instalados en el centro de trabajo, contiene lo siguiente:</t>
  </si>
  <si>
    <t>*Contienen agua, aire y/o cualquier fluido no peligroso, con presión de calibración menor o igual a 490.33 kPa y un volumen mayor a 0.5 m^3.</t>
  </si>
  <si>
    <t>*Contienen agua, aire y/o o cualquier fluido no peligroso, con presión de calibración mayor a 490.33 kPa pero
menor o igual a 784.53 kPa, y un volumen menor o igual a 1 m^3.</t>
  </si>
  <si>
    <t>*Manejan fluidos peligrosos, con presión de calibración menor o igual a 686.47 kPa y un volumen menor o igual a 1 m^3.</t>
  </si>
  <si>
    <t>*Contienen agua, aire y/o cualquier fluido no peligroso, con presión de calibración mayor a 490.33 kPa pero menor o igual a 784.53 kPa, y volumen mayor a 1 m^3.</t>
  </si>
  <si>
    <t>*Contienen agua, aire y/o cualquier fluido no peligroso, con presión de calibración mayor de 784.53 kPa y cualquier volumen.</t>
  </si>
  <si>
    <t>*Manejan fluidos peligrosos con presión de calibración menor o igual a 686.47 kPa y volumen mayor a 1 m^3.</t>
  </si>
  <si>
    <t>*Manejan fluidos peligrosos con presión de calibración mayor a 686.47 kPa y cualquier volumen.</t>
  </si>
  <si>
    <t>*Cuentan con un volumen menor o igual a 1 m3 para la Categoría II.</t>
  </si>
  <si>
    <t>*Cuentan con un volumen mayor a 1 m3 para la Categoría III.</t>
  </si>
  <si>
    <t>*Tienen una presión de calibración menor o igual a 490.33 kPa y una capacidad térmica mayor a 1 674.72 MJ/hr.</t>
  </si>
  <si>
    <t>*Tienen una presión de calibración mayor a 490.33 kPa y cualquier capacidad térmica.</t>
  </si>
  <si>
    <t>*El nombre genérico del equipo.</t>
  </si>
  <si>
    <t>*El número de serie o único de identificación, la clave del equipo o número de TAG.</t>
  </si>
  <si>
    <t>*La clasificación que corresponde a cada equipo, conforme al Capítulo 7 de esta Norma.</t>
  </si>
  <si>
    <t>*El(los) fluido(s) manejado(s)?</t>
  </si>
  <si>
    <t>*La presión de calibración, en su caso?</t>
  </si>
  <si>
    <t>*La capacidad volumétrica, en el caso de recipientes sujetos a presión y recipientes criogénicos?</t>
  </si>
  <si>
    <t>*La capacidad térmica, en el caso de generadores de vapor o calderas?</t>
  </si>
  <si>
    <t>*El área de ubicación del equipo?</t>
  </si>
  <si>
    <t>*El número de dictamen o dictamen con reporte de servicios, emitido por una unidad de verificación, cuando se trate de los equipos clasificados en la Categoría III?</t>
  </si>
  <si>
    <t>*El número de control asignado por la Secretaría, a que se refiere el numeral 16.5 de la presente Norma, tratándose de los equipos clasificados en la Categoría III?</t>
  </si>
  <si>
    <t>*La ficha técnica del equipo.</t>
  </si>
  <si>
    <t>*La descripción breve de su operación.</t>
  </si>
  <si>
    <t>*El registro de los resultados de las revisiones y mantenimientos efectuados.</t>
  </si>
  <si>
    <t>*La ubicación del equipo.</t>
  </si>
  <si>
    <t>*El(los) fluido(s) manejado(s) y su tipo de riesgo, en su caso.</t>
  </si>
  <si>
    <t>*La(s) presión(es) de diseño.</t>
  </si>
  <si>
    <t>*La(s) presión(es) de operación.</t>
  </si>
  <si>
    <t>*La(s) presión(es) de calibración, en su caso.</t>
  </si>
  <si>
    <t>*La(s) presión(es) de trabajo máxima(s) permitida(s).</t>
  </si>
  <si>
    <t>*La capacidad volumétrica.</t>
  </si>
  <si>
    <t>*La(s) temperatura(s) de diseño.</t>
  </si>
  <si>
    <t>*La(s) temperatura(s) de operación.</t>
  </si>
  <si>
    <t>*El año de fabricación.</t>
  </si>
  <si>
    <t>*El código o norma de construcción aplicable.</t>
  </si>
  <si>
    <t>*El certificado de fabricación, cuando exista.</t>
  </si>
  <si>
    <t>*El registro de la última prueba de presión o exámenes no destructivos practicados a los equipos.</t>
  </si>
  <si>
    <t>*El registro de las modificaciones y alteraciones efectuadas.</t>
  </si>
  <si>
    <t>*El registro de las reparaciones que implicaron soldadura.</t>
  </si>
  <si>
    <t>*El dibujo, plano simple o documento (libro de proyecto, manual o catálogo) del equipo.</t>
  </si>
  <si>
    <t>*El croquis de localización del (los) equipo(s) fijo(s) dentro del centro de trabajo, y tratándose de equipos móviles, la bitácora de ubicación.</t>
  </si>
  <si>
    <t>*La(s) presión(es) de prueba hidrostática.</t>
  </si>
  <si>
    <t>*La capacidad volumétrica, en el caso de recipientes sujetos a presión y recipientes criogénicos.</t>
  </si>
  <si>
    <t>*La capacidad térmica, en el caso de generadores de vapor o calderas.</t>
  </si>
  <si>
    <t>*El número de control asignado por la Secretaría.</t>
  </si>
  <si>
    <t>*El certificado de fabricación, cuando exista?</t>
  </si>
  <si>
    <t>*La fotografía o calca de la placa de datos del equipo, adherida o estampada por el fabricante.</t>
  </si>
  <si>
    <t>*La descripción de los riesgos relacionados con su operación.</t>
  </si>
  <si>
    <t>*Los elementos de seguridad para el control de las principales variables de su operación.</t>
  </si>
  <si>
    <t>*El resumen cronológico de las pruebas de presión o exámenes no destructivos practicados a los equipos.</t>
  </si>
  <si>
    <t>*El resumen cronológico de las reparaciones que implicaron soldadura, avalados por escrito y firmados por el responsable de mantenimiento, operación o inspección del centro de trabajo.</t>
  </si>
  <si>
    <t>*El dibujo, plano o documento (libro de proyecto, manual o catálogo) del equipo.</t>
  </si>
  <si>
    <t>*La memoria de cálculo actualizada, respaldada con la firma, el número de cédula profesional y el nombre de un ingeniero con conocimientos en la materia.</t>
  </si>
  <si>
    <t>*El dictamen de evaluación de la conformidad o el dictamen de evaluación de la conformidad con reporte de servicios emitido por una unidad de verificación.</t>
  </si>
  <si>
    <t>*El (los) fluido(s) manejado(s) y su tipo de riesgo, en su caso.</t>
  </si>
  <si>
    <t>*El tipo de dispositivos de relevo de presión.</t>
  </si>
  <si>
    <t>*El número de dispositivos de relevo de presión.</t>
  </si>
  <si>
    <t>*Los cortes del equipo, transversal y longitudinal.</t>
  </si>
  <si>
    <t>*Las dimensiones del equipo, como diámetro, longitudes y espesores de fabricación.</t>
  </si>
  <si>
    <t>*Los detalles relevantes, como ubicación de boquillas, accesorios y tipos de tapas, entre otros.</t>
  </si>
  <si>
    <t>*La ubicación de los dispositivos de relevo de presión, ya sea en el propio equipo, en tuberías o en otro(s) equipo(s) con el (los) que se encuentre(n) interconectado(s).</t>
  </si>
  <si>
    <t>*El arreglo básico del sistema de soporte o cimentación.</t>
  </si>
  <si>
    <t>*La presión interna máxima que soporte el equipo, en sus partes críticas, tales como envolventes, tapas, hogar, espejos y tubos, entre otros, según aplique.</t>
  </si>
  <si>
    <t>*Los espesores mínimos requeridos, en sus partes.</t>
  </si>
  <si>
    <t>*El área de desfogue de los dispositivos de seguridad para las condiciones de operación. En caso de no contar con este dispositivo, se justifica la manera en que se protege al equipo por sobrepresión.</t>
  </si>
  <si>
    <t>*La superficie de calefacción, cuando se trate de generadores de vapor o calderas.</t>
  </si>
  <si>
    <t>*La capacidad volumétrica, en el caso de recipientes sujetos a presión y de los recipientes criogénicos.</t>
  </si>
  <si>
    <t>*La capacidad generativa, cuando se trate de generadores de vapor o calderas.</t>
  </si>
  <si>
    <t>2  Programas</t>
  </si>
  <si>
    <t>¿Elabora y aplica programas específicos de revisión y mantenimiento para los equipos clasificados en las categorías II y III, con base en lo señalado en el Capítulo 10 de esta Norma?</t>
  </si>
  <si>
    <t>*Las fechas de ejecución.</t>
  </si>
  <si>
    <t>*El período de ejecución.</t>
  </si>
  <si>
    <t>*El tipo y la descripción general de las actividades por realizar.</t>
  </si>
  <si>
    <t>*El nombre del (de los) responsable(s) de la programación y ejecución de las actividades.</t>
  </si>
  <si>
    <t>¿Elabora y aplica programas de revisión y calibración a los instrumentos de control y dispositivos de relevo de presión de los equipos, según aplique?</t>
  </si>
  <si>
    <t>¿Cuenta y aplica procedimientos de operación, revisión y mantenimiento de los equipos, en idioma español, de conformidad con lo dispuesto por el Capítulo 11 de la presente Norma?</t>
  </si>
  <si>
    <t>3  Procedimientos</t>
  </si>
  <si>
    <t>¿Son elaborados los procedimientos por equipo o por conjunto de equipos interconectados o de aplicación común?</t>
  </si>
  <si>
    <t>¿Se realizan las reparaciones de los equipos que requieren soldadura o alteraciones, de acuerdo con los procedimientos desarrollados para tal fin?</t>
  </si>
  <si>
    <t>¿Se cuenta con el manual de operación para los equipos clasificados en la Categoría II?</t>
  </si>
  <si>
    <t>*El arranque y paro seguro de los equipos.</t>
  </si>
  <si>
    <t>*Las medidas de seguridad por adoptar durante su funcionamiento.</t>
  </si>
  <si>
    <t>*La atención de situaciones de emergencia.</t>
  </si>
  <si>
    <t>*El registro de las variables de operación de los equipos.</t>
  </si>
  <si>
    <t>¿Se cuenta con el manual de operación para los equipos clasificados en la Categoría III?</t>
  </si>
  <si>
    <t>*El uso de los instrumentos de medición.</t>
  </si>
  <si>
    <t>*La interpretación de los valores de los límites seguros de operación y los transitorios relevantes.</t>
  </si>
  <si>
    <t>*El equipo de protección personal específico para las actividades a desarrollar.</t>
  </si>
  <si>
    <t>3.3  Procedimientos para la revisión</t>
  </si>
  <si>
    <t>¿Se cuenta con las instrucciones o procedimientos de revisión correspondientes, para los equipos clasificados en la Categoría I?</t>
  </si>
  <si>
    <t>¿Se cuenta con el manual de revisión para los equipos clasificados en las categorías II y III?</t>
  </si>
  <si>
    <t>¿Se cuenta con las instrucciones o procedimientos de mantenimiento correspondientes, para los equipos clasificados en la Categoría I?</t>
  </si>
  <si>
    <t>¿Se cuenta con el manual de mantenimiento para los equipos clasificados en la Categoría II?</t>
  </si>
  <si>
    <t>*El alcance del mantenimiento.</t>
  </si>
  <si>
    <t>*Las medidas de seguridad por adoptar durante su ejecución.</t>
  </si>
  <si>
    <t>*El equipo de protección personal o colectivo a utilizarse para cada tipo de actividad de trabajo.</t>
  </si>
  <si>
    <t>*Los aparatos, instrumentos y herramientas por utilizar.</t>
  </si>
  <si>
    <t>*Los permisos de trabajo requeridos, en su caso.</t>
  </si>
  <si>
    <t>¿Se cuenta con el manual de mantenimiento para los equipos clasificados en la Categoría III?</t>
  </si>
  <si>
    <t>*La descripción de las principales actividades, por orden de ejecución.</t>
  </si>
  <si>
    <t>*El equipo de protección personal o colectivo a utilizarse para cada tipo de actividad de trabajo</t>
  </si>
  <si>
    <t>*Los permisos de trabajo requeridos.</t>
  </si>
  <si>
    <t>*Las instrucciones de respuesta a emergencias.</t>
  </si>
  <si>
    <t>¿Cuenta con un plan de atención a emergencias para los equipos clasificados en las categorías II y III, de conformidad con lo que determina el Capítulo 15 de la presente Norma?</t>
  </si>
  <si>
    <t>4  Medidas de seguridad</t>
  </si>
  <si>
    <t>*Tener marcado o pintado el número de serie o único de identificación, clave o número de TAG.</t>
  </si>
  <si>
    <t>*Mantener su sistema de soporte o de cimentación en condiciones tales que no se afecte su operación.</t>
  </si>
  <si>
    <t>*Disponer del espacio requerido para la operación de los equipos y, en su caso, la realización de las maniobras de mantenimiento, pruebas de presión y/o exámenes no destructivos.</t>
  </si>
  <si>
    <t>*Contar con elementos de protección física o aislamiento, para evitar riesgos en los trabajadores por contacto con temperaturas extremas.</t>
  </si>
  <si>
    <t>*Mantener sus instrumentos de control en condiciones seguras de operación.</t>
  </si>
  <si>
    <t>*Estar sujetos a los programas de revisión y mantenimiento.</t>
  </si>
  <si>
    <t>*Disponer de las hojas de datos de seguridad de los fluidos contenidos en los equipos, con base en lo previsto en la NOM-018-STPS-2015, o las que la sustituyan.</t>
  </si>
  <si>
    <t>*Contar con dispositivos de relevo de presión o elementos que controlen que la presión de operación sea menor o igual a la presión máxima de trabajo.</t>
  </si>
  <si>
    <t>*Tener calibrados sus dispositivos de seguridad de acuerdo con lo previsto por el numeral 14.1 de la presente Norma.</t>
  </si>
  <si>
    <t>*Contar con instrumentos de medición de presión, y que el rango de medición que se encuentre entre 1.5 y 4 veces la presión de operación, o en el segundo tercio de la escala de la carátula.</t>
  </si>
  <si>
    <t>*Colocar válvulas de cierre entre el equipo y los dispositivos de relevo de presión, únicamente en los casos previstos en el Apéndice B, incisos B3 y B3.1, de la NOM-093-SCFI-1994, o las que la sustituyan.</t>
  </si>
  <si>
    <t>*Mantener al menos uno de los dispositivos de relevo de presión en servicio, cuando exista una conexión de tres vías.</t>
  </si>
  <si>
    <t>*Calibrar el primer dispositivo de relevo de presión (disco de ruptura) a un valor inferior del segundo o último dispositivo de relevo de presión, cuando se encuentren instalados en serie.</t>
  </si>
  <si>
    <t>*Estar instalados en el exterior de los locales sobre una base de concreto y con cercas perimetrales.</t>
  </si>
  <si>
    <t>*Evitar el almacenamiento de materiales y objetos ajenos al área donde se instalan.</t>
  </si>
  <si>
    <t>*Permitir el acceso únicamente al personal autorizado al área donde se ubican.</t>
  </si>
  <si>
    <t>*Disponer de al menos dos válvulas de relevo de presión,conectadas al recipiente interior en la parte de fase gaseosa. Una de éstas puede ser sustituida por un disco de ruptura.</t>
  </si>
  <si>
    <t>*Tener los gasificadores exteriores al depósito, anclados a la cimentación.</t>
  </si>
  <si>
    <t>*Contar con tuberías de conexión lo suficientemente flexibles para evitar los efectos de dilatación y contracción causados por los cambios de temperatura.</t>
  </si>
  <si>
    <t>*Aplicar el procedimiento de emergencia correspondiente al fluido contenido, en su caso.</t>
  </si>
  <si>
    <t>*Evitar el contacto con aceites, grasas u otros materiales inflamables.</t>
  </si>
  <si>
    <t>*Rotular la información en el tanque (nombre y teléfono) del propietario del recipiente criogénico para comunicarse en caso de emergencia.</t>
  </si>
  <si>
    <t>*Tener calibrados sus dispositivos de seguridad de acuerdo con el programa de calibración, así como sujetarse a los de revisión y mantenimiento.</t>
  </si>
  <si>
    <t>*Contar con instrumentos de medición de presión, y que el rango de medición se encuentre entre 1.5 y 4 veces la presión de operación, o en el segundo tercio de la escala de la carátula.</t>
  </si>
  <si>
    <t>*Contar con dispositivos de relevo de presión instalados en el cuerpo y no en conexiones remotas.</t>
  </si>
  <si>
    <t>*Prohibir la colocación de válvulas de cierre entre el equipo y los dispositivos de relevo de presión.</t>
  </si>
  <si>
    <t>*Contar con los elementos de seguridad para evitar que operen en condiciones críticas por combustión, presión y/o nivel de agua.</t>
  </si>
  <si>
    <t>*Mantener los instrumentos de control en condiciones que garanticen una operación segura.</t>
  </si>
  <si>
    <t>*Revisar y probar periódicamente su funcionamiento.</t>
  </si>
  <si>
    <t>*Constatar, según aplique, el adecuado funcionamiento de los elementos de seguridad para el nivel de agua.</t>
  </si>
  <si>
    <t>*Verificar los dispositivos de relevo de presión.</t>
  </si>
  <si>
    <t>*Verificar los sistemas de purgas.</t>
  </si>
  <si>
    <t>*Se cubra como nivel mínimo de agua el especificado por el fabricante.</t>
  </si>
  <si>
    <t>*Los sistemas de protección mecánica sean los adecuados para los indicadores de nivel.</t>
  </si>
  <si>
    <t>*Estén provistos de purgas con conexión para el desagüe seguro, cuando los sistemas de protección sean externos al cuerpo de la caldera o generador de vapor.</t>
  </si>
  <si>
    <t>*Que estén accesibles y libres de obstáculos que impidan las maniobras del operador.</t>
  </si>
  <si>
    <t>*Que la presión de calibración nunca sea mayor a la presión máxima de trabajo permitida.</t>
  </si>
  <si>
    <t>*Que sus conexiones sean independientes a cualquier otra conexión de vapor.</t>
  </si>
  <si>
    <t>*Que estén colocados lo más cerca posible del generador de vapor o caldera y que, en ningún caso, se cuente con válvulas de cierre entre ambos.</t>
  </si>
  <si>
    <t>*Que el tubo de descarga de los dispositivos de relevo de presión no descargue a zonas de tránsito, de maniobras o de andamios de trabajo.</t>
  </si>
  <si>
    <t>*Que el tubo de descarga tenga un área igual o mayor a la del dispositivo de relevo de presión.</t>
  </si>
  <si>
    <t>*Que estén equipados con dispositivos de desagüe que eviten la acumulación de sedimentos en la parte superior del dispositivo de relevo de presión.</t>
  </si>
  <si>
    <t>*Que permanezcan limpios los accesorios y elementos de control/seguridad, con la finalidad de evitar acumulaciones de residuos o formación de sedimentos que obstaculicen su operación.</t>
  </si>
  <si>
    <t>*Que la descarga de las purgas se dirija a fosas de purgas y/o sistemas que permitan la reducción y amortiguación de la presión de descarga y el enfriamiento de los fluidos.</t>
  </si>
  <si>
    <t>¿Determina y practica pruebas de presión o exámenes no destructivos a los equipos clasificados en las categorías II y III, conforme a lo señalado en el Capítulo 13 de la presente Norma?</t>
  </si>
  <si>
    <t>¿Se realiza primera prueba de presión o los primeros exámenes no destructivos a los equipos nuevos clasificados en las categorías II y III, que no cuenten con el certificado de fabricación o el estampado de cumplimiento con el código o norma de construcción, o a los usados de las mismas categorías, con o sin el certificado o el estampado antes citados, antes de su puesta en funcionamiento y, posteriormente, al menos cada cinco años, dentro de los sesenta días naturales previos a la conclusión de cada quinquenio?</t>
  </si>
  <si>
    <t>*Se realizan con la periodicidad que determine el personal calificado en la materia designado por el patrón, la cual no es en ningún caso mayor de cinco años.</t>
  </si>
  <si>
    <t>*Se seleccionan con base en los resultados de las revisiones a los equipos; las características de los fluidos que manejen, y la factibilidad de su aplicación.</t>
  </si>
  <si>
    <t>*Se efectúan con apego a los requisitos y/o lineamientos establecidos en códigos o normas aceptados nacional o internacionalmente.</t>
  </si>
  <si>
    <t>*Se desarrollan paso a paso con base en los procedimientos diseñados para su ejecución.</t>
  </si>
  <si>
    <t>*Se aplican los criterios de aceptación/rechazo, a los resultados de las pruebas de presión y/o ensayos no destructivos.</t>
  </si>
  <si>
    <t>*Sirven de base para determinar, después de su ejecución, si los equipos evaluados pueden o no continuar en funcionamiento.</t>
  </si>
  <si>
    <t>*Están avalados sus resultados por personal certificado, mediante su nombre y firma, cuando se trate de exámenes no destructivos, y por un ingeniero con onocimientos en la materia, tratándose de pruebas de presión.</t>
  </si>
  <si>
    <t>*Se ejecutan con las medidas de seguridad requeridas antes, durante y después de su realización, según aplique.</t>
  </si>
  <si>
    <t>*Se ejecutan por personal certificado, cuando se trate de ensayos no destructivos, y por un ingeniero con conocimientos en la materia, cuando se trate de pruebas de presión.</t>
  </si>
  <si>
    <t>¿Se realiza la primera prueba de presión o los primeros exámenes no destructivos a los equipos nuevos clasificados en las categorías II y III, que cuenten con certificado de fabricación o el estampado de cumplimiento con el código o norma de construcción, antes de que se cumplan diez años de la emisión de dicho certificado o de haber obtenido el estampado, y las siguientes pruebas o exámenes al menos cada cinco años, dentro de los sesenta días naturales previos a la conclusión de cada quinquenio?</t>
  </si>
  <si>
    <t>*Que cuando se usen silenciadores en la válvula, su área de salida sea amplia para evitar que la contrapresión entorpezca la operación o disminuya la capacidad de descarga.</t>
  </si>
  <si>
    <t>*Que la calibración de su dispositivo de seguridad sea igual o menor a 980.67 kPa.</t>
  </si>
  <si>
    <t>*Que la capacidad volumétrica sea menor a 10 m^3.</t>
  </si>
  <si>
    <t>*Que la presión interna máxima sea mayor de 1 961.33 kPa, tomando como referencia los espesores actuales del equipo.</t>
  </si>
  <si>
    <t>*Que el fluido manejado sea únicamente aire.</t>
  </si>
  <si>
    <t>*Cuando están desconectados de la línea que suministra el fluido al proceso.</t>
  </si>
  <si>
    <t>*Cuando contienen el mismo fluido criogénico con el que opera.</t>
  </si>
  <si>
    <t>*Cuando están al menos al 60% de su capacidad en estado líquido.</t>
  </si>
  <si>
    <t>*Cuando cuentan con diagramas de control de flujo del  recipiente.</t>
  </si>
  <si>
    <t>*Volumétricos: radiografía industrial, ultrasonido industrial, neutrografía, o emisión acústica.</t>
  </si>
  <si>
    <t>*Superficiales: líquidos penetrantes, partículas magnéticas o electromagnetismo (corrientes de Eddy).</t>
  </si>
  <si>
    <t>*De pérdida de flujo: detector de halógenos, espectrómetro de masas o cámara de burbujas.</t>
  </si>
  <si>
    <t>*El paro de seguridad y alarma por: alto y/o bajo nivel de agua, y falla de flama o combustión.</t>
  </si>
  <si>
    <t>*El paro de seguridad por: alta temperatura del fluido de trabajo; alta presión de vapor; alta y/o baja temperatura de combustible; alta y/o baja presión de combustible; alta temperatura en chimenea, y emisiones de gases fuera de especificación.</t>
  </si>
  <si>
    <t>*Las pruebas de funcionamiento se realicen con instrumentos que cuentan con trazabilidad, de acuerdo a la Ley Federal sobre Metrología y Normalización.</t>
  </si>
  <si>
    <t>*Que los equipos utilizados para realizar las pruebas de funcionamiento cuenten con un registro de calidad del fabricante o certificado de calibración emitido en términos de la Ley Federal sobre Metrología y Normalización.</t>
  </si>
  <si>
    <t>*El propio equipo.</t>
  </si>
  <si>
    <t>*Un banco de pruebas, cuando por las características de operación de los equipos o los fluidos contenidos en ellos puedan generar un riesgo.</t>
  </si>
  <si>
    <t>*Que la presión de calibración es mayor a la presión de operación del equipo.</t>
  </si>
  <si>
    <t>*Que la presión de calibración es menor o igual a la presión  máxima de trabajo permitida.</t>
  </si>
  <si>
    <t>5   Capacitación e información</t>
  </si>
  <si>
    <t>*Identificar las características de toxicidad, inflamabilidad y reactividad del fluido o fluidos manejados en el equipo.</t>
  </si>
  <si>
    <t>*Reconocer y atender los riesgos generados por la presión y  temperatura de los fluidos en el equipo.</t>
  </si>
  <si>
    <t>*Mantener dentro del valor establecido los límites de operación del equipo y de cualquier dispositivo de relevo de presión o elemento de seguridad, así como de aquellas variables que los puedan afectar.</t>
  </si>
  <si>
    <t>*Aplicar los procedimientos de revisión de los dispositivos de relevo de presión, elementos de seguridad e instrumentos de control, según aplique, incluyendo las operaciones de paro de emergencia.</t>
  </si>
  <si>
    <t>*Controlar los cambios de las condiciones de operación del equipo y/o de los fluidos que manejen.</t>
  </si>
  <si>
    <t>*Presión y temperatura de diseño y de operación.</t>
  </si>
  <si>
    <t>*Presión de trabajo máxima permitida.</t>
  </si>
  <si>
    <t>*Presión de calibración.</t>
  </si>
  <si>
    <t>*Capacidad volumétrica, en el caso de recipientes sujetos a presión y recipientes criogénicos.</t>
  </si>
  <si>
    <t>*Capacidad térmica, en el caso de generadores de vapor o calderas.</t>
  </si>
  <si>
    <t>*Dibujos o planos de los equipos, cortes principales del equipo, detalles relevantes, acotaciones básicas y arreglo básico del sistema de soporte.</t>
  </si>
  <si>
    <t>*Sistema de señalización para los equipos y tuberías.</t>
  </si>
  <si>
    <t>*Instrumentos de medición.</t>
  </si>
  <si>
    <t>*Dispositivos de relevo de presión.</t>
  </si>
  <si>
    <t>*Valores de los límites seguros de operación.</t>
  </si>
  <si>
    <t>*Transitorios relevantes.</t>
  </si>
  <si>
    <t>¿Cuenta con la autorización que, en su caso, otorga la Dirección General de Seguridad y Salud en el Trabajo, de conformidad con lo dispuesto por la Ley Federal sobre Metrología y Normalización y su Reglamento, y el Reglamento Federal de Seguridad, Higiene y Medio Ambiente de Trabajo, en caso de aplicar métodos alternativos que sustituyan a las pruebas de presión o a los exámenes no destructivos previstos por la presente Norma?</t>
  </si>
  <si>
    <t>6  Autorizaciones</t>
  </si>
  <si>
    <t>¿Contiene la solicitud de autorización de métodos alternativos, al menos, lo siguiente:</t>
  </si>
  <si>
    <t>*La justificación técnica para solicitar la práctica de métodos alternativos al equipo.</t>
  </si>
  <si>
    <t>*La metodología para su desarrollo.</t>
  </si>
  <si>
    <t>*Los criterios para aceptar o rechazar los resultados obtenidos y que servirán de base para determinar si el
método alternativo practicado resulta satisfactorio.</t>
  </si>
  <si>
    <t>*Las medidas de seguridad necesarias para desarrollar los procedimientos, en su caso.</t>
  </si>
  <si>
    <t>*Los procedimientos, paso a paso, para llevar a cabo las pruebas.</t>
  </si>
  <si>
    <t>*La descripción de los utensilios, materiales, accesorios y características de los aparatos e instrumentos -con
certificados vigentes de calibración-, que se usarán en el desarrollo del procedimiento.</t>
  </si>
  <si>
    <t>*El dibujo del equipo, con indicación gráfica de las zonas o puntos a inspeccionar cuando sea necesario.</t>
  </si>
  <si>
    <t>*El personal designado por el patrón para desarrollar las pruebas e interpretar y evaluar los resultados, con la justificación de la experiencia o capacitación recibida para dichos trabajos.</t>
  </si>
  <si>
    <t>¿Se da aviso a la Secretaría de que los equipos nuevos cumplen con la presente Norma, a los diez años de haber realizado el primero, y posteriormente cada cinco años, dentro de los sesenta días naturales previos a la conclusión de cada período?</t>
  </si>
  <si>
    <t>¿Se da aviso a la Secretaría de que los equipos clasificados en la Categoría III, cumplen con la presente Norma, antes de la fecha de inicio de su puesta en funcionamiento?</t>
  </si>
  <si>
    <t>¿Se da aviso a la Secretaría de que los equipos usados cumplen con la presente Norma, a los cinco años de haber realizado el primero, y posteriormente cada cinco años, dentro de los sesenta días naturales previos a la conclusión de cada período?</t>
  </si>
  <si>
    <t>¿Se da aviso a la Secretaría cuando se realiza una alteración o se reubican los equipos clasificados en la Categoría III, que los mismos mantienen el cumplimiento con lo dispuesto en esta Norma, antes de ponerlos nuevamente en funcionamiento con las nuevas condiciones de operación o las modificaciones realizadas?</t>
  </si>
  <si>
    <t>*Datos del centro de trabajo.</t>
  </si>
  <si>
    <t>*Datos del equipo.</t>
  </si>
  <si>
    <t>*Datos del certificado de fabricación, en su caso.</t>
  </si>
  <si>
    <t>*Datos del dictamen.</t>
  </si>
  <si>
    <t>*Reporte de servicios con el resumen de los temas o capítulos atendidos de la presente Norma, en su caso.</t>
  </si>
  <si>
    <t>*El nombre, denominación o razón social.</t>
  </si>
  <si>
    <t>*El domicilio completo.</t>
  </si>
  <si>
    <t>*El nombre y firma del representante legal.</t>
  </si>
  <si>
    <t>*El número de control asignado por la Secretaría, en su  caso.</t>
  </si>
  <si>
    <t>*El número de serie o único de identificación, la clave del equipo y/o número de TAG.</t>
  </si>
  <si>
    <t>*El (los) fluido(s) manejado(s).</t>
  </si>
  <si>
    <t>*El número de dispositivos de relevo de presión, en su caso.</t>
  </si>
  <si>
    <t>*El área de ubicación del equipo.</t>
  </si>
  <si>
    <t>7  Registros administrativos</t>
  </si>
  <si>
    <t>*El número de control asignado por la Secretaría, en su caso.</t>
  </si>
  <si>
    <t>*Las presiones de operación.</t>
  </si>
  <si>
    <t>*Las temperaturas de operación.</t>
  </si>
  <si>
    <t>*Las observaciones a que haya lugar, en su caso.</t>
  </si>
  <si>
    <t>*La fecha y hora de los registros sobre la operación.</t>
  </si>
  <si>
    <t>*El nombre y firma del responsable.</t>
  </si>
  <si>
    <t>*Los elementos revisados.</t>
  </si>
  <si>
    <t>*El resultado de la revisión.</t>
  </si>
  <si>
    <t>*La fecha y hora de los registros sobre los resultados de la revisión.</t>
  </si>
  <si>
    <t>*El nombre y firma del responsable de la revisión.</t>
  </si>
  <si>
    <t>*Los elementos sometidos a mantenimiento y las acciones realizadas.</t>
  </si>
  <si>
    <t>*La fecha y hora de los registros sobre los resultados del mantenimiento.</t>
  </si>
  <si>
    <t>*El nombre y firma del responsable del mantenimiento.</t>
  </si>
  <si>
    <t>*El tipo de prueba de presión o de exámenes no destructivos realizados.</t>
  </si>
  <si>
    <t>*Los equipos utilizados y sus características.</t>
  </si>
  <si>
    <t>*Los resultados de la prueba de presión o de los exámenes  no destructivos realizados.</t>
  </si>
  <si>
    <t>*La fecha y hora de los registros sobre los resultados de las pruebas de presión o de los exámenes no destructivos realizados.</t>
  </si>
  <si>
    <t>*El nombre y firma del responsable de avalar los resultados de las pruebas de presión o exámenes no destructivos.</t>
  </si>
  <si>
    <t>Estudios</t>
  </si>
  <si>
    <t xml:space="preserve"> Procedimientos para la operación</t>
  </si>
  <si>
    <t>1.2.1.1</t>
  </si>
  <si>
    <t>1.2.1.2</t>
  </si>
  <si>
    <t>1.2.2.1</t>
  </si>
  <si>
    <t>1.2.2.2</t>
  </si>
  <si>
    <t>1.2.3.1</t>
  </si>
  <si>
    <t>*El resumen cronológico de las modificaciones y alteraciones efectuadas debidamente registradas y documentadas, avaladas por escrito y firmadas por el responsable de mantenimiento u operación de los equipos  en el centro de trabajo.</t>
  </si>
  <si>
    <t>*El resumen cronológico de las revisiones y mantenimientos efectuados, de acuerdo con el programa que para tal efecto se elabore, debidamente registrados y documentados, avalados por escrito y firmados por el responsable de mantenimiento u operación de los equipos en el centro de trabajo.</t>
  </si>
  <si>
    <t>1.2.3.2</t>
  </si>
  <si>
    <t>1.2.3.3</t>
  </si>
  <si>
    <t>1.2.3.4</t>
  </si>
  <si>
    <t>3.2.2.1</t>
  </si>
  <si>
    <t>3.2.2.2</t>
  </si>
  <si>
    <t>3.2.3.1</t>
  </si>
  <si>
    <t>3.2.3.2</t>
  </si>
  <si>
    <t>3.3.2.1</t>
  </si>
  <si>
    <t>3.3.2.2</t>
  </si>
  <si>
    <t>3.4.1.1</t>
  </si>
  <si>
    <t>3.4.2.1</t>
  </si>
  <si>
    <t>3.4.2.2</t>
  </si>
  <si>
    <t>3.4.3.1</t>
  </si>
  <si>
    <t>3.4.3.2</t>
  </si>
  <si>
    <t>3.5.1.1</t>
  </si>
  <si>
    <t>3.5.1.2</t>
  </si>
  <si>
    <t>4.1.1.1</t>
  </si>
  <si>
    <t>4.2.2.1</t>
  </si>
  <si>
    <t>4.1.2.1</t>
  </si>
  <si>
    <t>4.2.1.1</t>
  </si>
  <si>
    <t>4.2.3.1</t>
  </si>
  <si>
    <t>4.2.3.2</t>
  </si>
  <si>
    <t>4.2.3.3</t>
  </si>
  <si>
    <t>4.2.3.4</t>
  </si>
  <si>
    <t>4.3.1.1</t>
  </si>
  <si>
    <t>4.3.1.2</t>
  </si>
  <si>
    <t>4.3.1.3</t>
  </si>
  <si>
    <t>4.3.1.4</t>
  </si>
  <si>
    <t>4.3.1.5</t>
  </si>
  <si>
    <t>4.3.1.6</t>
  </si>
  <si>
    <t>4.3.1.7</t>
  </si>
  <si>
    <t>4.3.1.8</t>
  </si>
  <si>
    <t>4.3.1.9</t>
  </si>
  <si>
    <t>4.3.2.1</t>
  </si>
  <si>
    <t>4.3.2.2</t>
  </si>
  <si>
    <t>4.3.2.3</t>
  </si>
  <si>
    <t>4.3.2.4</t>
  </si>
  <si>
    <t>4.3.2.5</t>
  </si>
  <si>
    <t>4.3.3.1</t>
  </si>
  <si>
    <t>4.3.3.2</t>
  </si>
  <si>
    <t>5.1.1</t>
  </si>
  <si>
    <t>5.2.1</t>
  </si>
  <si>
    <t>5.2.2</t>
  </si>
  <si>
    <t>5.2.3</t>
  </si>
  <si>
    <t>6.1.1</t>
  </si>
  <si>
    <t>6.1.2</t>
  </si>
  <si>
    <t>6.1.3</t>
  </si>
  <si>
    <t>6.2.1</t>
  </si>
  <si>
    <t>6.2.2</t>
  </si>
  <si>
    <t>6.2.3</t>
  </si>
  <si>
    <t>6.2.4</t>
  </si>
  <si>
    <t>6.2.5</t>
  </si>
  <si>
    <t>6.2.6</t>
  </si>
  <si>
    <t>6.2.7</t>
  </si>
  <si>
    <t>7.1.1</t>
  </si>
  <si>
    <t>7.1.2</t>
  </si>
  <si>
    <t>7.1.3</t>
  </si>
  <si>
    <t>7.1.4</t>
  </si>
  <si>
    <t>7.1.5</t>
  </si>
  <si>
    <t>7.1.6</t>
  </si>
  <si>
    <t>7.1.7</t>
  </si>
  <si>
    <t>18.4 ( a )</t>
  </si>
  <si>
    <t>18.4 ( b )</t>
  </si>
  <si>
    <t>18.4 ( c )</t>
  </si>
  <si>
    <t>18.4 ( d )</t>
  </si>
  <si>
    <t>18.4 ( e )</t>
  </si>
  <si>
    <t>18.4 ( f )</t>
  </si>
  <si>
    <t>18.4 ( g )</t>
  </si>
  <si>
    <t>18.3 ( a )</t>
  </si>
  <si>
    <t>18.3 ( b )</t>
  </si>
  <si>
    <t>18.3 ( c )</t>
  </si>
  <si>
    <t>18.3 ( d )</t>
  </si>
  <si>
    <t>18.3 ( e )</t>
  </si>
  <si>
    <t>18.2 ( a )</t>
  </si>
  <si>
    <t>18.2 ( b )</t>
  </si>
  <si>
    <t>18.2 ( c )</t>
  </si>
  <si>
    <t>18.2 ( d )</t>
  </si>
  <si>
    <t>18.2 ( e )</t>
  </si>
  <si>
    <t>18.2 ( f )</t>
  </si>
  <si>
    <t>Verificar que los registros sobre la operación de los equipos clasificados en las categorías II y III, según aplique, contienen la información siguiente:</t>
  </si>
  <si>
    <t xml:space="preserve">18.1 ( a ) </t>
  </si>
  <si>
    <t xml:space="preserve">18.1 ( b ) </t>
  </si>
  <si>
    <t xml:space="preserve">18.1 ( c ) </t>
  </si>
  <si>
    <t xml:space="preserve">18.1 ( d ) </t>
  </si>
  <si>
    <t xml:space="preserve">18.1 ( e ) </t>
  </si>
  <si>
    <t xml:space="preserve">18.1 ( f ) </t>
  </si>
  <si>
    <t xml:space="preserve">18.1 ( g ) </t>
  </si>
  <si>
    <t>*El nombre, denominación o razón social de la unidad de verificación.</t>
  </si>
  <si>
    <t>*El número de acreditación otorgado por la entidad de acreditación a la unidad de verificación.</t>
  </si>
  <si>
    <t>*La fecha de otorgamiento de la acreditación.</t>
  </si>
  <si>
    <t>*El número de registro otorgado al dictamen por la Secretaría.</t>
  </si>
  <si>
    <t>*El nombre del responsable de emitir el dictamen.</t>
  </si>
  <si>
    <t>16.3( d )</t>
  </si>
  <si>
    <t>16.3 (d)</t>
  </si>
  <si>
    <t>16.3 (.c )</t>
  </si>
  <si>
    <t>16.3. ( b )</t>
  </si>
  <si>
    <t>Verificar que  los datos del certificado de fabricación, contienen  la  siguiente información:</t>
  </si>
  <si>
    <t>Veriicar que los datos del dictamen, contienen la siguiente información:</t>
  </si>
  <si>
    <t>Verificar que los registros sobre los resultados de la revisión a los equipos clasificados en las categorías II y III, según aplique, contienen la siguiente información:</t>
  </si>
  <si>
    <t>Verificar que los registros sobre los resultados del mantenimiento a los equipos clasificados en las categorías II y III, según aplique, contienen la siguiente información:</t>
  </si>
  <si>
    <t>Verificar que los registros sobre los resultados de las pruebas de presión y/o exámenes no destructivos a los equipos clasificados en las categorías II y III, según aplique, contiene la siguiente información:</t>
  </si>
  <si>
    <t>Verificar que los datos del equipo, contienen la  siguiente información :</t>
  </si>
  <si>
    <t>¿Incluyen los datos del centro de trabajo, la siguiente información :</t>
  </si>
  <si>
    <t xml:space="preserve">16.3.( a ) </t>
  </si>
  <si>
    <t>Verificar que los avisos sobre el cumplimiento de los equipos con la presente Norma, contienen la siguiente información:</t>
  </si>
  <si>
    <t xml:space="preserve">16.3 ( a ) </t>
  </si>
  <si>
    <t xml:space="preserve">16.3 ( b ) </t>
  </si>
  <si>
    <t xml:space="preserve">16.3 ( c ) </t>
  </si>
  <si>
    <t xml:space="preserve">16.3 ( d ) </t>
  </si>
  <si>
    <t xml:space="preserve">16.3 ( e ) </t>
  </si>
  <si>
    <t>13.7.1.  ( b )</t>
  </si>
  <si>
    <t>Verificar  que la metodología para el desarrollo de métodos alternativos, contiene al menos lo siguiente:</t>
  </si>
  <si>
    <t xml:space="preserve">13.7.1 ( a ) </t>
  </si>
  <si>
    <t>¿Se proporciona capacitación al personal que realiza actividades de operación, mantenimiento, reparación y  pruebas de presión o exámenes no destructivos a equipos que se encuentren en comodato, por el patrón propietario de este tipo de equipos, el cual entrega una copia de la documental respectiva al centro de trabajo donde se encuentran instalados?</t>
  </si>
  <si>
    <t>17.1 ( a )</t>
  </si>
  <si>
    <t>*Aplicar los procedimientos de operación, revisión, mantenimiento, reparación, alteración y pruebas de presión o exámenes no destructivos de los equipos, según aplique.</t>
  </si>
  <si>
    <t>17.1 ( b )</t>
  </si>
  <si>
    <t>17.1 ( c )</t>
  </si>
  <si>
    <t>17.1 ( d )</t>
  </si>
  <si>
    <t>17.1 ( e )</t>
  </si>
  <si>
    <t>17.1 ( f )</t>
  </si>
  <si>
    <t>17.1 ( g )</t>
  </si>
  <si>
    <t>Verificar si reciben entrenamiento teórico-práctico los trabajadores que realizan actividades de operación, mantenimiento, reparación y pruebas de presión o exámenes no destructivos a equipos, para definir e interpretar los conceptos siguientes:</t>
  </si>
  <si>
    <t>Verificar si reciben entrenamiento teórico-práctico los trabajadores que realizan actividades de operación, mantenimiento, reparación y pruebas de presión o exámenes no destructivos a equipos,
según aplique, para:</t>
  </si>
  <si>
    <t>¿Demuestra técnicamente que el (los) dispositivo(s) de relevo de presión protege(n) al (a los) equipo(s) que se encuentre(n) interconectado(s) con otros en un proceso, cuando el valor de la presión de calibración de dicho(s) dispositivo(s) está por debajo del valor de la presión de operación de alguno de ellos?</t>
  </si>
  <si>
    <t>Verificar que se considera para comprobar el funcionamiento del dispositivo principal de relevo de presión, los criterios siguientes:</t>
  </si>
  <si>
    <t>14.2 ( b )</t>
  </si>
  <si>
    <t>14.2  (a)</t>
  </si>
  <si>
    <t>Verificr que se  realizan las pruebas de funcionamiento con instrumentos que cuentan con trazabilidad, para demostrar que los dispositivos de relevo de presión de los equipos se encuentran en condiciones de operación, según aplique, en:</t>
  </si>
  <si>
    <t>14.1 ( a )</t>
  </si>
  <si>
    <t>5.11, 14.1 (a)</t>
  </si>
  <si>
    <t xml:space="preserve"> Verificar que se aplican pruebas de funcionamiento a los generadores de vapor o calderas, según aplique para:</t>
  </si>
  <si>
    <t>Verificar que los dispositivos de relevo de presión de los equipos se encuentran en condiciones de operación, que:</t>
  </si>
  <si>
    <t>14.1 ( b )</t>
  </si>
  <si>
    <t>5.11 y 14.1</t>
  </si>
  <si>
    <t>13.6 ( a )</t>
  </si>
  <si>
    <t>13.6 ( b )</t>
  </si>
  <si>
    <t>13.5 ( a )</t>
  </si>
  <si>
    <t>13.5 ( b )</t>
  </si>
  <si>
    <t>13.5 ( c )</t>
  </si>
  <si>
    <t>Verificar que se aplican pruebas de presión hidrostática-neumática a los recipientes criogénicos, únicamente bajo las condiciones siguientes:</t>
  </si>
  <si>
    <t>13.4 ( a )</t>
  </si>
  <si>
    <t>13.4 ( d )</t>
  </si>
  <si>
    <t>13.4 ( b )</t>
  </si>
  <si>
    <t>13.4 ( c )</t>
  </si>
  <si>
    <t>Verificar que se realizan pruebas de presión neumáticas a recipientes sujetos a presión a presiones menores de 1 961.33 kPa, cuando cumplen con las características siguientes:</t>
  </si>
  <si>
    <t>13.3 ( a )</t>
  </si>
  <si>
    <t>13.3 ( b )</t>
  </si>
  <si>
    <t>13.3 ( c )</t>
  </si>
  <si>
    <t>13.3 ( d )</t>
  </si>
  <si>
    <t>13.2 ( j )</t>
  </si>
  <si>
    <t>Verificar que las pruebas hidrostáticas, neumáticas, hidrostáticas neumáticas, exámenes no destructivos y métodos alternativos aprobados por la Secretaría, que se realicen a los equipos clasificados en las categorías II y III, cumplen con los siguientes  requerimientos:</t>
  </si>
  <si>
    <t xml:space="preserve">13.2 ( a ) </t>
  </si>
  <si>
    <t xml:space="preserve">13.2 ( b ) </t>
  </si>
  <si>
    <t xml:space="preserve">13.2 ( c ) </t>
  </si>
  <si>
    <t xml:space="preserve">13.2 ( d ) </t>
  </si>
  <si>
    <t xml:space="preserve">13.2 ( e ) </t>
  </si>
  <si>
    <t xml:space="preserve">13.2 ( f ) </t>
  </si>
  <si>
    <t xml:space="preserve">13.2 ( g ) </t>
  </si>
  <si>
    <t xml:space="preserve">13.2 ( h ) </t>
  </si>
  <si>
    <t xml:space="preserve">13.2 ( i ) </t>
  </si>
  <si>
    <t>*Que cuando se coloque un codo para la descarga del dispositivo de relevo de presión se encuentre a una  distancia no mayor de 60 cm de éste, y el tubo esté fijo de forma independiente al dispositivo.</t>
  </si>
  <si>
    <t>*Que el área de desfogue calculada para la descarga sea igual o menor a la suma de las áreas de desfogue de los dispositivos de relevo de presión instalados.</t>
  </si>
  <si>
    <t>Verificar en los sistemas de purgas lo siguiente:</t>
  </si>
  <si>
    <t>12.2.3.( m )</t>
  </si>
  <si>
    <t>Verificar  en los dispositivos de relevo de presión, según aplique, lo siguiente:</t>
  </si>
  <si>
    <t>12.2 y 12.2.3.( l )</t>
  </si>
  <si>
    <t xml:space="preserve"> 12.2.3.( l )</t>
  </si>
  <si>
    <t>*Verificar que el sistema de arranque y control de combustión se encuentre en buen estado para realizar el barrido de gases, previo al arranque, paro normal o en caso de una falla.</t>
  </si>
  <si>
    <t>*Verificar que en el sistema de arranque y control de combustión, en caso de falla por combustión, se bloquee automáticamente el suministro de combustible, se accione la alarma de falla por combustión, se evite un reencendido automático y se mantenga el monitoreo continuo de flama.</t>
  </si>
  <si>
    <t>*Prevenir la formación de incrustaciones, oxidación o corrosión progresiva por la formación de zonas térmicas críticas que debiliten materiales o uniones en el cuerpo del equipo.</t>
  </si>
  <si>
    <t>*Contar con los dispositivos de relevo de presión e instrumentos de control que registren los límites de operación segura.</t>
  </si>
  <si>
    <t>*Mantener calibrada la primera válvula de seguridad a presión de diseño y la segunda válvula o el disco de ruptura 10% arriba de la presión de diseño.</t>
  </si>
  <si>
    <t>*Disponer de señalización en el área donde se ubican conforme a la NOM-026-STPS-2008, o las que la sustituyan.</t>
  </si>
  <si>
    <t>Constatar , según aplique, el adecuado funcionamiento de los elementos de seguridad para el nivel de agua, a fin de que:</t>
  </si>
  <si>
    <t>*Se cuente con referencias visuales del nivel, colocadas de manera que la parte visible más baja del mismo se encuentre al nivel mínimo de agua.</t>
  </si>
  <si>
    <t>12.2.3 ( k )</t>
  </si>
  <si>
    <t>Verificar que los generadores de vapor o calderas clasificados en las categorías II y III, cumplen con lo siguiente:</t>
  </si>
  <si>
    <t>12.2.3 ( a )</t>
  </si>
  <si>
    <t>12.2.3 ( b )</t>
  </si>
  <si>
    <t>12.2.3 ( c )</t>
  </si>
  <si>
    <t>12.2.3 ( d )</t>
  </si>
  <si>
    <t>12.2.3 ( e )</t>
  </si>
  <si>
    <t>12.2.3 ( g )</t>
  </si>
  <si>
    <t>12.2.3 ( h )</t>
  </si>
  <si>
    <t>12.2.3 ( i )</t>
  </si>
  <si>
    <t>12.2.3 ( l )</t>
  </si>
  <si>
    <t>12.2.3 ( m )</t>
  </si>
  <si>
    <t>12.2.3 ( n )</t>
  </si>
  <si>
    <t>12.2.3 ( j )</t>
  </si>
  <si>
    <t>12.2.3 (f )</t>
  </si>
  <si>
    <t>*Contar con protecciones físicas, como barreras de contención o cercas perimetrales, entre otras, en el caso de los que se encuentren en áreas o zonas en donde puedan estar expuestos a golpes de vehículos.</t>
  </si>
  <si>
    <t>*Estar señalizados para identificar los fluidos que ontienen, de conformidad con lo dispuesto por las normas oficiales mexicanas NOM-018-STPS-2015y NOM-026-STPS-2008, o las que las sustituyan.</t>
  </si>
  <si>
    <t>*Estar conectados a una tierra física, cuando se trate de equipos que contengan o manejen líquidos y/o gases inflamables, de acuerdo con lo previsto por la NOM-022-STPS-2015, o las que la sustituyan.</t>
  </si>
  <si>
    <t>*Contar con medios de extinción de incendios, en los equipos que contengan o manejen líquidos o gases inflamables, o sustancias combustibles, conforme a lo establecido por la NOM-002-STPS-2010, o las que la sustituyan.</t>
  </si>
  <si>
    <t>*Mantener las condiciones originales de diseño de los sistemas de calentamiento, tales como quemador y/o combustible, en el caso de intercambiadores de calor, y generadores de vapor o calderas.</t>
  </si>
  <si>
    <t>*Contar con elementos que dirijan el desahogo de sus fluidos a través de dispositivos de relevo de presión, acordes con el estado de los fluidos -gases, vapores o líquidos-, a lugares donde no dañen a trabajadores ni al centro de trabajo, de conformidad con lo establecido en el Apéndice B, inciso B6, de la NOM-093-SCFI-1994, o las que la sustituyan.</t>
  </si>
  <si>
    <t>Verificar que los recipientes criogénicos clasificados en las categorías II y III, con lo siguiente:</t>
  </si>
  <si>
    <t>12.2.2 ( a )</t>
  </si>
  <si>
    <t>12.2.2 ( b )</t>
  </si>
  <si>
    <t>12.2.2 (c )</t>
  </si>
  <si>
    <t>12.2.2 ( d )</t>
  </si>
  <si>
    <t>12.2.2 ( f )</t>
  </si>
  <si>
    <t>12.2.2 ( g )</t>
  </si>
  <si>
    <t>12.2.2 ( h )</t>
  </si>
  <si>
    <t>12.2.2 ( i )</t>
  </si>
  <si>
    <t>12.2.2 ( j )</t>
  </si>
  <si>
    <t>12.2.2 ( k )</t>
  </si>
  <si>
    <t>12.2.2 ( e )</t>
  </si>
  <si>
    <t>Verificar que los recipientes sujetos a presión clasificados en las categorías II y III, cumplen con lo siguiente:</t>
  </si>
  <si>
    <t xml:space="preserve">12.2.1 ( a ) </t>
  </si>
  <si>
    <t xml:space="preserve">12.2.1 ( b ) </t>
  </si>
  <si>
    <t xml:space="preserve">12.2.1 ( c ) </t>
  </si>
  <si>
    <t xml:space="preserve">12.2.1 ( d ) </t>
  </si>
  <si>
    <t xml:space="preserve">12.2.1 ( e ) </t>
  </si>
  <si>
    <t xml:space="preserve">12.2.1 ( f ) </t>
  </si>
  <si>
    <t>Verificar que los equipos clasificados en las categorías II y III,  cumpla con lo siguiente:</t>
  </si>
  <si>
    <t xml:space="preserve">12.2.1 ( g ) </t>
  </si>
  <si>
    <t xml:space="preserve">12.2.1 ( h ) </t>
  </si>
  <si>
    <t xml:space="preserve">12.2.1 ( i ) </t>
  </si>
  <si>
    <t xml:space="preserve">12.2.1 ( j ) </t>
  </si>
  <si>
    <t xml:space="preserve">12.2.1 ( k ) </t>
  </si>
  <si>
    <t xml:space="preserve">12.2.1 ( l ) </t>
  </si>
  <si>
    <t xml:space="preserve">12.2.1 ( m ) </t>
  </si>
  <si>
    <t>Verificar que los equipos clasificados en la Categoría I, cumplen con lo siguiente:</t>
  </si>
  <si>
    <t>*Contar con el manómetro y, en su caso, con los instrumentos de control.</t>
  </si>
  <si>
    <t>*Contar con el dispositivo de relevo de presión.</t>
  </si>
  <si>
    <t>*Disponer de espacio suficiente para su operación, revisión y, en su caso, realización de las maniobras de mantenimiento, de conformidad con el manual de fabricación o recomendaciones del instalador.</t>
  </si>
  <si>
    <t>12.1.1 ( a )</t>
  </si>
  <si>
    <t>12.1.1 ( b )</t>
  </si>
  <si>
    <t>12.1.1 ( c )</t>
  </si>
  <si>
    <t>12.1.1 ( d )</t>
  </si>
  <si>
    <t>12.1.1 ( e )</t>
  </si>
  <si>
    <t>15 ( a )</t>
  </si>
  <si>
    <t>15 ( b )</t>
  </si>
  <si>
    <t>15 ( c )</t>
  </si>
  <si>
    <t>15 ( d )</t>
  </si>
  <si>
    <t>15 ( e )</t>
  </si>
  <si>
    <t>15 ( f )</t>
  </si>
  <si>
    <t>15 ( g )</t>
  </si>
  <si>
    <t>Verificar  el plan de atención a emergencias para los equipos clasificados en las categorías II y III, cumpla con  lo siguiente:</t>
  </si>
  <si>
    <t>*La identificación y localización de áreas, locales o edificios en donde se ubican los recipientes sujetos a presión, recipientes criogénicos y generadores de vapor o calderas.</t>
  </si>
  <si>
    <t>*La identificación de las rutas de evacuación, salidas y escaleras de emergencia, zonas de menor riesgo y puntos de reunión, entre otros.</t>
  </si>
  <si>
    <t>*El mecanismo de alertamiento, en caso de ocurrir una emergencia.</t>
  </si>
  <si>
    <t>*Las instrucciones para la evacuación de los trabajadores, contratistas, patrones y visitantes, entre otros, considerando a las personas con discapacidad.</t>
  </si>
  <si>
    <t>*El mecanismo de solicitud de auxilio a cuerpos especializados para la atención a la emergencia, considerando el directorio de dichos cuerpos especializados de la localidad.</t>
  </si>
  <si>
    <t>*Las instrucciones para el retorno a actividades normales de operación, después de la emergencia.</t>
  </si>
  <si>
    <t>*Los medios de difusión del plan de atención a emergencias para los equipos.</t>
  </si>
  <si>
    <t>Verificar  el manual de mantenimiento para los equipos clasificados en la Categoría III, cumpla al menos lo siguiente:</t>
  </si>
  <si>
    <t xml:space="preserve"> 11.3.3 (a)</t>
  </si>
  <si>
    <t xml:space="preserve"> 11.3.3 (b)</t>
  </si>
  <si>
    <t xml:space="preserve"> 11.3.3 (c)</t>
  </si>
  <si>
    <t xml:space="preserve"> 11.3.3 (d)</t>
  </si>
  <si>
    <t xml:space="preserve"> 11.3.3 (e)</t>
  </si>
  <si>
    <t xml:space="preserve"> 11.3.3 (f)</t>
  </si>
  <si>
    <t xml:space="preserve"> 11.3.3 (g)</t>
  </si>
  <si>
    <t>Verificar que el mantenimiento para los equipos clasificados en la Categoría II, cumple al menos con lo siguiente:</t>
  </si>
  <si>
    <t>11.3.2 (a )</t>
  </si>
  <si>
    <t>11.3.2 (e )</t>
  </si>
  <si>
    <t>11.3.2 (b )</t>
  </si>
  <si>
    <t>11.3.2 (c )</t>
  </si>
  <si>
    <t>11.3.2 (d )</t>
  </si>
  <si>
    <t>11.2.2 ( a )</t>
  </si>
  <si>
    <t>11.2.2 ( b )</t>
  </si>
  <si>
    <t>11.2.2 ( c )</t>
  </si>
  <si>
    <t>11.2.2 ( d )</t>
  </si>
  <si>
    <t>Verificar que  el manual de revisión para los equipos clasificados en las Categorías II y III, contenga al menos lo siguiente:</t>
  </si>
  <si>
    <t>*El listado de verificación para la operación y mantenimiento del equipo.</t>
  </si>
  <si>
    <t>*La constatación del cumplimiento de las condiciones de seguridad generales y específicas, según aplique, de conformidad con lo establecido en el Capítulo 12 de la presente Norma.</t>
  </si>
  <si>
    <t>*La comprobación de la ejecución de las pruebas a los dispositivos de relevo de presión, así como pruebas de presión o exámenes no destructivos y pruebas de uncionamiento a los equipos, cada cinco años o después de realizada una reparación o alteración.</t>
  </si>
  <si>
    <t>*Los criterios para determinar si el equipo puede continuar o no en operación.</t>
  </si>
  <si>
    <t>Verificar que el manual de operación para los equipos clasificados en la Categoría III, abarque al menos lo siguiente:</t>
  </si>
  <si>
    <t>11.1.3 ( a )</t>
  </si>
  <si>
    <t>11.1.3 ( e )</t>
  </si>
  <si>
    <t>11.1.3 ( b )</t>
  </si>
  <si>
    <t>11.1.3 ( c )</t>
  </si>
  <si>
    <t>11.1.3 ( d )</t>
  </si>
  <si>
    <t>11.1.3 ( f )</t>
  </si>
  <si>
    <t>11.1.3 ( g )</t>
  </si>
  <si>
    <t>11.1.2 ( a )</t>
  </si>
  <si>
    <t>11.1.2 ( b )</t>
  </si>
  <si>
    <t>11.1.2 ( c )</t>
  </si>
  <si>
    <t>11.1.2 ( d )</t>
  </si>
  <si>
    <t>Verificar que el manual de operación para los equipos clasificados en la Categoría II, abarque al menos lo siguiente:</t>
  </si>
  <si>
    <t>Verificar que se contemplan en los programas específicos de revisión y mantenimiento para los equipos clasificados en las categorías II y III, al menos lo siguiente:</t>
  </si>
  <si>
    <t>10.1 ( a )</t>
  </si>
  <si>
    <t>Verificar que  la memoria de cálculo actualizada de los equipos clasificados en la Categoría III, que se encuentran instalados en el centro de trabajo, contiene lo siguiente:</t>
  </si>
  <si>
    <t>9.3. ( q )</t>
  </si>
  <si>
    <t>9.3 ( p )</t>
  </si>
  <si>
    <t>Verificar que el dibujo, plano o documento (libro de proyecto, manual o catálogo) del equipo, contiene  lo siguiente:</t>
  </si>
  <si>
    <t>Verificar que  la ficha técnica de los equipos clasificados en la Categoría III, considera al menos la siguiente información:</t>
  </si>
  <si>
    <t>9.3.( h )</t>
  </si>
  <si>
    <t>Verificar que se dispone de un expediente para cada uno de los equipos clasificados en la Categoría III, instalados en el centro de trabajo, que al menos contenga lo siguiente:</t>
  </si>
  <si>
    <t>9.3.( a )</t>
  </si>
  <si>
    <t>9.3.( b )</t>
  </si>
  <si>
    <t>9.3.( c)</t>
  </si>
  <si>
    <t>9.3.( d )</t>
  </si>
  <si>
    <t>9.3.( e )</t>
  </si>
  <si>
    <t>9.3.( f )</t>
  </si>
  <si>
    <t>9.3.( g )</t>
  </si>
  <si>
    <t>9.3.( i )</t>
  </si>
  <si>
    <t>9.3.( j )</t>
  </si>
  <si>
    <t>9.3.( k )</t>
  </si>
  <si>
    <t>9.3.( l )</t>
  </si>
  <si>
    <t>9.3.( m )</t>
  </si>
  <si>
    <t>9.3.( n )</t>
  </si>
  <si>
    <t>9.3.( o )</t>
  </si>
  <si>
    <t>9.3.( p )</t>
  </si>
  <si>
    <t>9.3.( q )</t>
  </si>
  <si>
    <t>9.3.( r )</t>
  </si>
  <si>
    <t>9.3.( s )</t>
  </si>
  <si>
    <t>9.2.( f )</t>
  </si>
  <si>
    <t>Verificar que la ficha técnica de los equipos clasificados en la Categoría II, considera al menos la información siguiente:</t>
  </si>
  <si>
    <t>Verificar que se dispone de un  expediente para cada uno de los equipos clasificados en la Categoría II, instalados en el centro de trabajo, que al menos contenga lo siguiente:</t>
  </si>
  <si>
    <t>9.2 ( a )</t>
  </si>
  <si>
    <t>9.2 ( b )</t>
  </si>
  <si>
    <t>9.2 ( c )</t>
  </si>
  <si>
    <t>9.2 ( d )</t>
  </si>
  <si>
    <t>9.2 ( e )</t>
  </si>
  <si>
    <t>9.2 ( f )</t>
  </si>
  <si>
    <t>9.2 ( g )</t>
  </si>
  <si>
    <t>9.2 ( h )</t>
  </si>
  <si>
    <t>9.2 ( i )</t>
  </si>
  <si>
    <t>9.2 ( j )</t>
  </si>
  <si>
    <t>9.2 ( k )</t>
  </si>
  <si>
    <t>9.2 ( l )</t>
  </si>
  <si>
    <t>9.2 ( m )</t>
  </si>
  <si>
    <t>9.1. ( c )</t>
  </si>
  <si>
    <t>ontiene la ficha técnica de los equipos clasificados en la Categoría I, al menos lo siguiente:</t>
  </si>
  <si>
    <t>Verificar que se dispone de un expediente para cada uno de los equipos clasificados en la Categoría I, instalados en el centro de trabajo, que al menos contenga lo siguiente:</t>
  </si>
  <si>
    <t>9.1 ( a )</t>
  </si>
  <si>
    <t>9.1 ( b )</t>
  </si>
  <si>
    <t>9.1 ( c )</t>
  </si>
  <si>
    <t>9.1 ( d )</t>
  </si>
  <si>
    <t>9.1 ( e )</t>
  </si>
  <si>
    <t>9.1 ( f  )</t>
  </si>
  <si>
    <t>8.1 ( a )</t>
  </si>
  <si>
    <t>8.1 ( b )</t>
  </si>
  <si>
    <t>8.1 ( c )</t>
  </si>
  <si>
    <t>8.1 ( d )</t>
  </si>
  <si>
    <t>8.1 ( e )</t>
  </si>
  <si>
    <t>8.1 ( f )</t>
  </si>
  <si>
    <t>8.1 ( g )</t>
  </si>
  <si>
    <t>8.1 ( h )</t>
  </si>
  <si>
    <t>8.1 ( i )</t>
  </si>
  <si>
    <t>8.1 ( k )</t>
  </si>
  <si>
    <t xml:space="preserve"> 7.1.1 (.c )</t>
  </si>
  <si>
    <t>Verificar   que se onsideró para la clasificación de los recipientes criogénicos, aquéllos que:</t>
  </si>
  <si>
    <t>7.1.1 (.b )</t>
  </si>
  <si>
    <t>¿Se cuenta con las instrucciones o procedimientos de operación correspondientes, para los equipos clasificados en la Categoría I?</t>
  </si>
  <si>
    <t>RESUMEN DE CUMPLIMIENTO</t>
  </si>
  <si>
    <t>%</t>
  </si>
  <si>
    <t>Cumplimiento Global</t>
  </si>
  <si>
    <t>7.1 Autorización de métodos alternativos</t>
  </si>
  <si>
    <t>6.2 Avisos de que los equipos cumplen con la norma</t>
  </si>
  <si>
    <t>6.1 Autorización de métodos alternativos</t>
  </si>
  <si>
    <t>5.2 Equipos clasificados en las categorías II y III</t>
  </si>
  <si>
    <t>5.1 Información general</t>
  </si>
  <si>
    <t>4.3.3 Mantenimiento y reparación de los equipos</t>
  </si>
  <si>
    <t>4.3.2 Funcionamiento de los dispositivos de relevo de presión</t>
  </si>
  <si>
    <t>4.3.1 Pruebas de presión y exámenes no destructivos</t>
  </si>
  <si>
    <t xml:space="preserve"> 4.3 Otras medidas de seguridad</t>
  </si>
  <si>
    <t>4.2.2 Recipientes criogénicos</t>
  </si>
  <si>
    <t>4.2.1 Recipientes sujetos a presión</t>
  </si>
  <si>
    <t>4.2 Medidas de seguridad específicas por tipo de equipo</t>
  </si>
  <si>
    <t>4.1.2 Equipos clasificados en las categorías II y III</t>
  </si>
  <si>
    <t>4.1.1 Equipos clasificados en la Categoría I</t>
  </si>
  <si>
    <t>4.1 Medidas de seguridad generales por clase de equipo</t>
  </si>
  <si>
    <t>3.5.1 Equipos clasificados en la categorías II y III</t>
  </si>
  <si>
    <t>Procedimientos para emergencias</t>
  </si>
  <si>
    <t>3.5 Procedimientos para emergencias</t>
  </si>
  <si>
    <t>3.4.3 Equipos clasificados en la Categoría III</t>
  </si>
  <si>
    <t>3.4.2 Equipos clasificados en la Categoría II</t>
  </si>
  <si>
    <t xml:space="preserve"> 3.4.1 Equipos clasificados en la Categoría I</t>
  </si>
  <si>
    <t xml:space="preserve"> Procedimientos para el mantenimiento</t>
  </si>
  <si>
    <t xml:space="preserve"> 3.4 Procedimientos para el mantenimiento</t>
  </si>
  <si>
    <t>3.3.2 Equipos clasificados en la Categoría II y III</t>
  </si>
  <si>
    <t>3.3.1 Equipos clasificados en la Categoría I</t>
  </si>
  <si>
    <t xml:space="preserve"> Procedimientos para la revisión</t>
  </si>
  <si>
    <t xml:space="preserve"> 3.2.3 Equipos clasificados en la Categoría III</t>
  </si>
  <si>
    <t>3.2.2 Equipos clasificados en la Categoría II</t>
  </si>
  <si>
    <t>3.2.1 Equipos clasificados en la Categoría I</t>
  </si>
  <si>
    <t>3.2  Procedimientos para la operación</t>
  </si>
  <si>
    <t xml:space="preserve"> 3.1 Procedimientos de aplicación general</t>
  </si>
  <si>
    <t xml:space="preserve"> 1.2.3 Equipos clasificados en la Categoría III</t>
  </si>
  <si>
    <t xml:space="preserve"> 1.2.2 Equipos clasificados en la Categoría II</t>
  </si>
  <si>
    <t>1.2.1 Estudios de aplicación general</t>
  </si>
  <si>
    <t xml:space="preserve"> 1.2 Estudios</t>
  </si>
  <si>
    <t>1.1.2 Listado de los equipos</t>
  </si>
  <si>
    <t xml:space="preserve"> 1.1.1 Clasificación de los equipos</t>
  </si>
  <si>
    <t>1.1 Estudios de aplicación general</t>
  </si>
  <si>
    <t>1.1.1.3</t>
  </si>
  <si>
    <t>1.1.1.4</t>
  </si>
  <si>
    <t>1.1.1.5</t>
  </si>
  <si>
    <t>1.1.1.6</t>
  </si>
  <si>
    <t>1.1.1.7</t>
  </si>
  <si>
    <t>4.2.3 Generadores de vapor o calderas</t>
  </si>
  <si>
    <t>*El nombre del fabricante.</t>
  </si>
  <si>
    <t>*El número de certificado de fabricación.</t>
  </si>
  <si>
    <t>*La fecha de emisión del certificado.</t>
  </si>
  <si>
    <t>13.2.( k )</t>
  </si>
  <si>
    <t>Observaciones</t>
  </si>
  <si>
    <t>1.1.2.1</t>
  </si>
  <si>
    <t>1.1.2.2</t>
  </si>
  <si>
    <t>3.2.1.1</t>
  </si>
  <si>
    <t>3.1.1</t>
  </si>
  <si>
    <t>3.1.2</t>
  </si>
  <si>
    <t>3.1.3</t>
  </si>
  <si>
    <t xml:space="preserve">5.9 y 12.2.3 ( k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</si>
</sst>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20" x14ac:knownFonts="1">
    <font>
      <sz val="11"/>
      <color theme="1"/>
      <name val="Calibri"/>
      <family val="2"/>
      <scheme val="minor"/>
    </font>
    <font>
      <b/>
      <sz val="11"/>
      <color theme="0"/>
      <name val="Calibri"/>
      <family val="2"/>
      <scheme val="minor"/>
    </font>
    <font>
      <sz val="11"/>
      <name val="Calibri"/>
      <family val="2"/>
      <scheme val="minor"/>
    </font>
    <font>
      <b/>
      <sz val="11"/>
      <name val="Calibri"/>
      <family val="2"/>
      <scheme val="minor"/>
    </font>
    <font>
      <sz val="10"/>
      <color theme="1"/>
      <name val="Calibri"/>
      <family val="2"/>
      <scheme val="minor"/>
    </font>
    <font>
      <sz val="10"/>
      <name val="Calibri"/>
      <family val="2"/>
      <scheme val="minor"/>
    </font>
    <font>
      <b/>
      <sz val="10"/>
      <name val="Calibri"/>
      <family val="2"/>
      <scheme val="minor"/>
    </font>
    <font>
      <b/>
      <sz val="10"/>
      <color theme="0"/>
      <name val="Calibri"/>
      <family val="2"/>
      <scheme val="minor"/>
    </font>
    <font>
      <b/>
      <sz val="10"/>
      <color theme="1"/>
      <name val="Calibri"/>
      <family val="2"/>
      <scheme val="minor"/>
    </font>
    <font>
      <b/>
      <sz val="11"/>
      <color theme="1"/>
      <name val="Calibri"/>
      <family val="2"/>
      <scheme val="minor"/>
    </font>
    <font>
      <b/>
      <sz val="14"/>
      <color theme="0"/>
      <name val="Calibri"/>
      <family val="2"/>
      <scheme val="minor"/>
    </font>
    <font>
      <b/>
      <sz val="12"/>
      <color theme="0"/>
      <name val="Calibri"/>
      <family val="2"/>
      <scheme val="minor"/>
    </font>
    <font>
      <sz val="20"/>
      <color theme="1"/>
      <name val="Calibri"/>
      <family val="2"/>
      <scheme val="minor"/>
    </font>
    <font>
      <sz val="12"/>
      <color theme="1"/>
      <name val="Calibri"/>
      <family val="2"/>
      <scheme val="minor"/>
    </font>
    <font>
      <sz val="15"/>
      <name val="Calibri"/>
      <family val="2"/>
      <scheme val="minor"/>
    </font>
    <font>
      <b/>
      <sz val="15"/>
      <name val="Calibri"/>
      <family val="2"/>
      <scheme val="minor"/>
    </font>
    <font>
      <b/>
      <sz val="15"/>
      <color theme="0"/>
      <name val="Calibri"/>
      <family val="2"/>
      <scheme val="minor"/>
    </font>
    <font>
      <sz val="15"/>
      <color theme="1"/>
      <name val="Calibri"/>
      <family val="2"/>
      <scheme val="minor"/>
    </font>
    <font>
      <b/>
      <sz val="15"/>
      <color theme="1"/>
      <name val="Calibri"/>
      <family val="2"/>
      <scheme val="minor"/>
    </font>
    <font>
      <b/>
      <sz val="14"/>
      <color theme="0" tint="-4.9989318521683403E-2"/>
      <name val="Calibri"/>
      <family val="2"/>
      <scheme val="minor"/>
    </font>
  </fonts>
  <fills count="8">
    <fill>
      <patternFill patternType="none"/>
    </fill>
    <fill>
      <patternFill patternType="gray125"/>
    </fill>
    <fill>
      <patternFill patternType="solid">
        <fgColor theme="4"/>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theme="2"/>
        <bgColor indexed="64"/>
      </patternFill>
    </fill>
    <fill>
      <patternFill patternType="solid">
        <fgColor theme="0" tint="-0.499984740745262"/>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175">
    <xf numFmtId="0" fontId="0" fillId="0" borderId="0" xfId="0"/>
    <xf numFmtId="0" fontId="0" fillId="0" borderId="0" xfId="0" applyFill="1"/>
    <xf numFmtId="0" fontId="0" fillId="0" borderId="0" xfId="0" applyFill="1" applyAlignment="1">
      <alignment horizontal="center" vertical="center"/>
    </xf>
    <xf numFmtId="0" fontId="1" fillId="0" borderId="1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10" xfId="0" applyFont="1" applyFill="1" applyBorder="1" applyAlignment="1">
      <alignment horizontal="center" vertical="center" wrapText="1"/>
    </xf>
    <xf numFmtId="0" fontId="4" fillId="0" borderId="10" xfId="0" applyFont="1" applyFill="1" applyBorder="1" applyAlignment="1">
      <alignment horizontal="left" vertical="center" wrapText="1"/>
    </xf>
    <xf numFmtId="0" fontId="0" fillId="0" borderId="14" xfId="0" applyFill="1" applyBorder="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6" fillId="0" borderId="12" xfId="0" applyFont="1" applyFill="1" applyBorder="1" applyAlignment="1">
      <alignment horizontal="left" vertical="center" wrapText="1"/>
    </xf>
    <xf numFmtId="0" fontId="7" fillId="0" borderId="1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15" xfId="0" applyFont="1" applyFill="1" applyBorder="1" applyAlignment="1">
      <alignment horizontal="left" vertical="center" wrapText="1"/>
    </xf>
    <xf numFmtId="0" fontId="6"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1"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0" fillId="0" borderId="0" xfId="0" applyFill="1" applyAlignment="1">
      <alignment horizontal="center" vertical="center" wrapText="1"/>
    </xf>
    <xf numFmtId="0" fontId="4" fillId="0" borderId="4" xfId="0" applyFont="1" applyFill="1" applyBorder="1" applyAlignment="1">
      <alignment horizontal="center" vertical="center" wrapText="1"/>
    </xf>
    <xf numFmtId="0" fontId="0" fillId="0" borderId="14" xfId="0" applyFill="1" applyBorder="1" applyAlignment="1">
      <alignment horizontal="center" vertical="center" wrapText="1"/>
    </xf>
    <xf numFmtId="0" fontId="4" fillId="0" borderId="14" xfId="0" applyFont="1" applyFill="1" applyBorder="1" applyAlignment="1">
      <alignment vertical="center" wrapText="1"/>
    </xf>
    <xf numFmtId="0" fontId="4" fillId="0" borderId="12" xfId="0" applyFont="1" applyFill="1" applyBorder="1" applyAlignment="1">
      <alignment horizontal="left" vertical="center" wrapText="1"/>
    </xf>
    <xf numFmtId="0" fontId="0" fillId="0" borderId="0" xfId="0" applyFill="1" applyBorder="1" applyAlignment="1">
      <alignment horizontal="center" vertical="center"/>
    </xf>
    <xf numFmtId="0" fontId="0" fillId="0" borderId="0" xfId="0" applyFill="1" applyBorder="1"/>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0" fillId="0" borderId="1" xfId="0" applyFill="1" applyBorder="1" applyAlignment="1">
      <alignment horizontal="center" vertical="center"/>
    </xf>
    <xf numFmtId="0" fontId="11" fillId="3" borderId="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0" fillId="0" borderId="10" xfId="0" applyFill="1" applyBorder="1" applyAlignment="1">
      <alignment horizontal="center" vertical="center"/>
    </xf>
    <xf numFmtId="0" fontId="4" fillId="0" borderId="14" xfId="0" applyFont="1" applyFill="1" applyBorder="1" applyAlignment="1">
      <alignment horizontal="center" vertical="center"/>
    </xf>
    <xf numFmtId="0" fontId="0" fillId="0" borderId="6" xfId="0" applyFill="1" applyBorder="1" applyAlignment="1">
      <alignment horizontal="center" vertical="center"/>
    </xf>
    <xf numFmtId="0" fontId="0" fillId="0" borderId="10" xfId="0" applyFont="1" applyFill="1" applyBorder="1" applyAlignment="1">
      <alignment horizontal="center" vertical="center"/>
    </xf>
    <xf numFmtId="0" fontId="0" fillId="0" borderId="0" xfId="0" applyFill="1" applyAlignment="1">
      <alignment vertical="center"/>
    </xf>
    <xf numFmtId="0" fontId="0" fillId="0" borderId="14" xfId="0" applyFill="1" applyBorder="1" applyAlignment="1">
      <alignment vertical="center" wrapText="1"/>
    </xf>
    <xf numFmtId="0" fontId="4" fillId="0" borderId="0" xfId="0" applyFont="1" applyFill="1" applyAlignment="1">
      <alignment vertical="center" wrapText="1"/>
    </xf>
    <xf numFmtId="0" fontId="4" fillId="0" borderId="10" xfId="0" applyFont="1" applyFill="1" applyBorder="1" applyAlignment="1">
      <alignment vertical="center"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2" fillId="0" borderId="14" xfId="0" applyFont="1" applyBorder="1" applyAlignment="1">
      <alignment horizontal="center" vertical="center" wrapText="1"/>
    </xf>
    <xf numFmtId="0" fontId="8" fillId="4" borderId="14" xfId="0" applyFont="1" applyFill="1" applyBorder="1" applyAlignment="1">
      <alignment horizontal="center" vertical="center" wrapText="1"/>
    </xf>
    <xf numFmtId="0" fontId="13" fillId="0" borderId="14" xfId="0" applyFont="1" applyBorder="1" applyAlignment="1">
      <alignment horizontal="center" vertical="center"/>
    </xf>
    <xf numFmtId="0" fontId="12" fillId="0" borderId="14" xfId="0" applyFont="1" applyBorder="1" applyAlignment="1">
      <alignment horizontal="center" vertical="center"/>
    </xf>
    <xf numFmtId="0" fontId="0" fillId="5" borderId="14" xfId="0" applyFill="1" applyBorder="1" applyAlignment="1">
      <alignment horizontal="center" vertical="center"/>
    </xf>
    <xf numFmtId="0" fontId="0" fillId="5" borderId="1" xfId="0" applyFill="1" applyBorder="1" applyAlignment="1">
      <alignment horizontal="center" vertical="center"/>
    </xf>
    <xf numFmtId="0" fontId="4" fillId="5"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6" xfId="0" applyFont="1" applyFill="1" applyBorder="1" applyAlignment="1">
      <alignment vertical="center" wrapText="1"/>
    </xf>
    <xf numFmtId="0" fontId="4" fillId="5" borderId="5" xfId="0" applyFont="1" applyFill="1" applyBorder="1" applyAlignment="1">
      <alignment horizontal="center" vertical="center" wrapText="1"/>
    </xf>
    <xf numFmtId="0" fontId="0" fillId="5" borderId="7" xfId="0" applyFill="1" applyBorder="1" applyAlignment="1">
      <alignment horizontal="center" vertical="center"/>
    </xf>
    <xf numFmtId="0" fontId="0" fillId="5" borderId="15" xfId="0" applyFill="1" applyBorder="1" applyAlignment="1">
      <alignment horizontal="center" vertical="center"/>
    </xf>
    <xf numFmtId="0" fontId="12" fillId="0" borderId="15" xfId="0" applyFont="1" applyBorder="1" applyAlignment="1">
      <alignment horizontal="center" vertical="center" wrapText="1"/>
    </xf>
    <xf numFmtId="0" fontId="14" fillId="0" borderId="0" xfId="0" applyFont="1" applyFill="1" applyBorder="1" applyAlignment="1">
      <alignment horizontal="center" vertical="center" wrapText="1"/>
    </xf>
    <xf numFmtId="0" fontId="17" fillId="0" borderId="0" xfId="0" applyFont="1" applyFill="1"/>
    <xf numFmtId="0" fontId="3" fillId="5" borderId="4"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9" fillId="0" borderId="0" xfId="0" applyFont="1" applyFill="1" applyAlignment="1">
      <alignment horizontal="left" vertical="top"/>
    </xf>
    <xf numFmtId="0" fontId="8" fillId="4" borderId="15"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12"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0" fillId="5" borderId="6" xfId="0" applyFill="1" applyBorder="1" applyAlignment="1">
      <alignment vertical="center" wrapText="1"/>
    </xf>
    <xf numFmtId="0" fontId="0" fillId="5" borderId="6" xfId="0" applyFill="1" applyBorder="1" applyAlignment="1">
      <alignment vertical="center"/>
    </xf>
    <xf numFmtId="0" fontId="0" fillId="5" borderId="6" xfId="0" applyFill="1" applyBorder="1" applyAlignment="1">
      <alignment horizontal="center" vertical="center"/>
    </xf>
    <xf numFmtId="0" fontId="0" fillId="5" borderId="5" xfId="0" applyFill="1" applyBorder="1" applyAlignment="1">
      <alignment vertical="center"/>
    </xf>
    <xf numFmtId="0" fontId="0" fillId="5" borderId="6" xfId="0" applyFont="1" applyFill="1" applyBorder="1" applyAlignment="1">
      <alignment horizontal="center" vertical="center"/>
    </xf>
    <xf numFmtId="0" fontId="9" fillId="5" borderId="6" xfId="0" applyFont="1" applyFill="1" applyBorder="1" applyAlignment="1">
      <alignment vertical="center" wrapText="1"/>
    </xf>
    <xf numFmtId="0" fontId="9" fillId="5" borderId="6" xfId="0" applyFont="1" applyFill="1" applyBorder="1" applyAlignment="1">
      <alignment vertical="center"/>
    </xf>
    <xf numFmtId="0" fontId="9" fillId="5" borderId="6" xfId="0" applyFont="1" applyFill="1" applyBorder="1" applyAlignment="1">
      <alignment horizontal="center" vertical="center"/>
    </xf>
    <xf numFmtId="0" fontId="3" fillId="5" borderId="6" xfId="0" applyFont="1" applyFill="1" applyBorder="1" applyAlignment="1">
      <alignment horizontal="center" vertical="center" wrapText="1"/>
    </xf>
    <xf numFmtId="0" fontId="3" fillId="5" borderId="6" xfId="0" applyFont="1" applyFill="1" applyBorder="1" applyAlignment="1">
      <alignment horizontal="left" vertical="center" wrapText="1"/>
    </xf>
    <xf numFmtId="0" fontId="18" fillId="5" borderId="6" xfId="0" applyFont="1" applyFill="1" applyBorder="1" applyAlignment="1">
      <alignment horizontal="center" vertical="center"/>
    </xf>
    <xf numFmtId="0" fontId="18" fillId="5" borderId="6"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12" xfId="0" applyFont="1" applyFill="1" applyBorder="1" applyAlignment="1">
      <alignment vertical="center" wrapText="1"/>
    </xf>
    <xf numFmtId="0" fontId="4" fillId="5" borderId="13" xfId="0" applyFont="1" applyFill="1" applyBorder="1" applyAlignment="1">
      <alignment horizontal="center" vertical="center" wrapText="1"/>
    </xf>
    <xf numFmtId="0" fontId="0" fillId="5" borderId="6" xfId="0" applyFont="1" applyFill="1" applyBorder="1" applyAlignment="1">
      <alignment horizontal="center" vertical="center" wrapText="1"/>
    </xf>
    <xf numFmtId="0" fontId="0" fillId="0" borderId="0" xfId="0" applyFont="1" applyFill="1"/>
    <xf numFmtId="0" fontId="0" fillId="4" borderId="5" xfId="0" applyFill="1" applyBorder="1" applyAlignment="1">
      <alignment horizontal="center" vertical="center"/>
    </xf>
    <xf numFmtId="0" fontId="2" fillId="0" borderId="14" xfId="0" applyFont="1" applyFill="1" applyBorder="1" applyAlignment="1">
      <alignment horizontal="left" vertical="center" wrapText="1"/>
    </xf>
    <xf numFmtId="0" fontId="4" fillId="0" borderId="14" xfId="0" applyFont="1" applyBorder="1" applyAlignment="1">
      <alignment horizontal="center" vertical="center" wrapText="1"/>
    </xf>
    <xf numFmtId="0" fontId="4" fillId="0" borderId="0" xfId="0" applyFont="1" applyFill="1"/>
    <xf numFmtId="0" fontId="0" fillId="0" borderId="14"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0" xfId="0" applyFont="1" applyFill="1" applyAlignment="1">
      <alignment horizontal="left" vertical="center" wrapText="1"/>
    </xf>
    <xf numFmtId="0" fontId="0" fillId="0" borderId="6" xfId="0" applyFont="1" applyFill="1" applyBorder="1" applyAlignment="1">
      <alignment horizontal="left" vertical="center" wrapText="1"/>
    </xf>
    <xf numFmtId="0" fontId="0" fillId="0" borderId="5" xfId="0" applyFont="1" applyFill="1" applyBorder="1" applyAlignment="1">
      <alignment horizontal="left" vertical="center" wrapText="1"/>
    </xf>
    <xf numFmtId="0" fontId="9" fillId="5" borderId="4" xfId="0" applyFont="1" applyFill="1" applyBorder="1" applyAlignment="1">
      <alignment horizontal="center" vertical="center"/>
    </xf>
    <xf numFmtId="10" fontId="0" fillId="6" borderId="5" xfId="0" applyNumberFormat="1" applyFill="1" applyBorder="1" applyAlignment="1">
      <alignment horizontal="center" vertical="center"/>
    </xf>
    <xf numFmtId="0" fontId="3" fillId="5" borderId="2" xfId="0" applyFont="1" applyFill="1" applyBorder="1" applyAlignment="1">
      <alignment horizontal="center" vertical="center" wrapText="1"/>
    </xf>
    <xf numFmtId="10" fontId="0" fillId="4" borderId="5" xfId="0" applyNumberFormat="1" applyFill="1" applyBorder="1" applyAlignment="1">
      <alignment horizontal="center" vertical="center"/>
    </xf>
    <xf numFmtId="10" fontId="0" fillId="0" borderId="14" xfId="0" applyNumberFormat="1" applyFill="1" applyBorder="1" applyAlignment="1">
      <alignment horizontal="center" vertical="center"/>
    </xf>
    <xf numFmtId="0" fontId="9" fillId="5" borderId="6" xfId="0" applyFont="1" applyFill="1" applyBorder="1" applyAlignment="1">
      <alignment horizontal="center" vertical="center" wrapText="1"/>
    </xf>
    <xf numFmtId="0" fontId="0" fillId="5" borderId="6" xfId="0" applyFill="1" applyBorder="1" applyAlignment="1">
      <alignment horizontal="center" vertical="center" wrapText="1"/>
    </xf>
    <xf numFmtId="0" fontId="0" fillId="0" borderId="7"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5" xfId="0" applyFont="1" applyFill="1" applyBorder="1" applyAlignment="1">
      <alignment horizontal="left" vertical="center" wrapText="1"/>
    </xf>
    <xf numFmtId="0" fontId="0" fillId="0" borderId="14" xfId="0" applyFont="1" applyFill="1" applyBorder="1" applyAlignment="1">
      <alignment vertical="center" wrapText="1"/>
    </xf>
    <xf numFmtId="0" fontId="0" fillId="0" borderId="12" xfId="0" applyFont="1" applyFill="1" applyBorder="1" applyAlignment="1">
      <alignment vertical="center" wrapText="1"/>
    </xf>
    <xf numFmtId="0" fontId="2" fillId="0" borderId="0" xfId="0" applyFont="1" applyFill="1" applyAlignment="1">
      <alignment horizontal="left" vertical="center" wrapText="1"/>
    </xf>
    <xf numFmtId="0" fontId="0" fillId="0" borderId="12" xfId="0" applyFont="1" applyFill="1" applyBorder="1" applyAlignment="1">
      <alignment horizontal="left" vertical="center" wrapText="1"/>
    </xf>
    <xf numFmtId="0" fontId="0" fillId="0" borderId="12" xfId="0" applyFont="1" applyFill="1" applyBorder="1" applyAlignment="1">
      <alignment vertical="center"/>
    </xf>
    <xf numFmtId="0" fontId="19" fillId="2" borderId="16" xfId="0" applyFont="1" applyFill="1" applyBorder="1" applyAlignment="1"/>
    <xf numFmtId="0" fontId="19" fillId="2" borderId="17" xfId="0" applyFont="1" applyFill="1" applyBorder="1" applyAlignment="1">
      <alignment horizontal="center" vertical="center"/>
    </xf>
    <xf numFmtId="164" fontId="9" fillId="4" borderId="18" xfId="0" applyNumberFormat="1" applyFont="1" applyFill="1" applyBorder="1" applyAlignment="1">
      <alignment horizontal="left" vertical="center"/>
    </xf>
    <xf numFmtId="165" fontId="0" fillId="0" borderId="19" xfId="0" applyNumberFormat="1" applyBorder="1" applyAlignment="1">
      <alignment horizontal="center" vertical="center" wrapText="1"/>
    </xf>
    <xf numFmtId="164" fontId="0" fillId="7" borderId="18" xfId="0" applyNumberFormat="1" applyFont="1" applyFill="1" applyBorder="1" applyAlignment="1">
      <alignment horizontal="right" vertical="center"/>
    </xf>
    <xf numFmtId="165" fontId="0" fillId="0" borderId="21" xfId="0" applyNumberFormat="1" applyBorder="1" applyAlignment="1">
      <alignment horizontal="center" vertical="center" wrapText="1"/>
    </xf>
    <xf numFmtId="0" fontId="9" fillId="7" borderId="15" xfId="0" applyFont="1" applyFill="1" applyBorder="1" applyAlignment="1">
      <alignment horizontal="right" vertical="center"/>
    </xf>
    <xf numFmtId="10" fontId="9" fillId="0" borderId="22" xfId="0" applyNumberFormat="1" applyFont="1" applyBorder="1" applyAlignment="1">
      <alignment horizontal="center" vertical="center" wrapText="1"/>
    </xf>
    <xf numFmtId="164" fontId="0" fillId="7" borderId="20" xfId="0" applyNumberFormat="1" applyFont="1" applyFill="1" applyBorder="1" applyAlignment="1">
      <alignment horizontal="right" vertical="center"/>
    </xf>
    <xf numFmtId="0" fontId="9" fillId="5" borderId="5" xfId="0" applyFont="1" applyFill="1" applyBorder="1" applyAlignment="1">
      <alignment vertical="center"/>
    </xf>
    <xf numFmtId="10" fontId="0" fillId="0" borderId="5" xfId="0" applyNumberFormat="1" applyFill="1" applyBorder="1" applyAlignment="1">
      <alignment horizontal="center" vertical="center"/>
    </xf>
    <xf numFmtId="0" fontId="0" fillId="5" borderId="5" xfId="0" applyFill="1" applyBorder="1"/>
    <xf numFmtId="0" fontId="0" fillId="5" borderId="5" xfId="0" applyFont="1" applyFill="1" applyBorder="1"/>
    <xf numFmtId="0" fontId="0" fillId="4" borderId="3" xfId="0" applyFill="1" applyBorder="1" applyAlignment="1">
      <alignment horizontal="center" vertical="center"/>
    </xf>
    <xf numFmtId="10" fontId="0" fillId="6" borderId="13" xfId="0" applyNumberFormat="1" applyFill="1" applyBorder="1" applyAlignment="1">
      <alignment horizontal="center" vertical="center"/>
    </xf>
    <xf numFmtId="0" fontId="12" fillId="0" borderId="14"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12" xfId="0" applyFont="1" applyFill="1" applyBorder="1" applyAlignment="1">
      <alignment vertical="center" wrapText="1"/>
    </xf>
    <xf numFmtId="0" fontId="4" fillId="7" borderId="5"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6" xfId="0" applyFont="1" applyFill="1" applyBorder="1" applyAlignment="1">
      <alignment vertical="center" wrapText="1"/>
    </xf>
    <xf numFmtId="0" fontId="16" fillId="4" borderId="5" xfId="0" applyFont="1" applyFill="1" applyBorder="1" applyAlignment="1">
      <alignment horizontal="center" vertical="center" wrapText="1"/>
    </xf>
    <xf numFmtId="0" fontId="0" fillId="5" borderId="5" xfId="0" applyFill="1" applyBorder="1" applyAlignment="1">
      <alignment horizontal="center" vertical="center"/>
    </xf>
    <xf numFmtId="164" fontId="9" fillId="7" borderId="18" xfId="0" applyNumberFormat="1" applyFont="1" applyFill="1" applyBorder="1" applyAlignment="1">
      <alignment horizontal="right" vertical="center"/>
    </xf>
    <xf numFmtId="0" fontId="3" fillId="5" borderId="6" xfId="0" applyFont="1" applyFill="1" applyBorder="1" applyAlignment="1">
      <alignment horizontal="center" vertical="center" wrapText="1"/>
    </xf>
    <xf numFmtId="0" fontId="15" fillId="4" borderId="4" xfId="0" applyFont="1" applyFill="1" applyBorder="1" applyAlignment="1">
      <alignment horizontal="left" vertical="center" wrapText="1"/>
    </xf>
    <xf numFmtId="0" fontId="15" fillId="4" borderId="6" xfId="0" applyFont="1" applyFill="1" applyBorder="1" applyAlignment="1">
      <alignment horizontal="left" vertical="center" wrapText="1"/>
    </xf>
    <xf numFmtId="0" fontId="6" fillId="5" borderId="6" xfId="0" applyFont="1" applyFill="1" applyBorder="1" applyAlignment="1">
      <alignment horizontal="center" vertical="center" wrapText="1"/>
    </xf>
    <xf numFmtId="0" fontId="15" fillId="4" borderId="2" xfId="0" applyFont="1" applyFill="1" applyBorder="1" applyAlignment="1">
      <alignment horizontal="left" vertical="center" wrapText="1"/>
    </xf>
    <xf numFmtId="0" fontId="15" fillId="4" borderId="10" xfId="0" applyFont="1" applyFill="1" applyBorder="1" applyAlignment="1">
      <alignment horizontal="left" vertical="center" wrapText="1"/>
    </xf>
    <xf numFmtId="0" fontId="3" fillId="5" borderId="12"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5" xfId="0" applyFont="1" applyFill="1" applyBorder="1" applyAlignment="1">
      <alignment horizontal="center" vertical="center" wrapText="1"/>
    </xf>
  </cellXfs>
  <cellStyles count="1">
    <cellStyle name="Normal" xfId="0" builtinId="0"/>
  </cellStyles>
  <dxfs count="134">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 de cumplimiento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MX"/>
        </a:p>
      </c:txPr>
    </c:title>
    <c:autoTitleDeleted val="0"/>
    <c:plotArea>
      <c:layout/>
      <c:barChart>
        <c:barDir val="bar"/>
        <c:grouping val="stacked"/>
        <c:varyColors val="1"/>
        <c:ser>
          <c:idx val="0"/>
          <c:order val="0"/>
          <c:invertIfNegative val="0"/>
          <c:dPt>
            <c:idx val="0"/>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6C5E-4928-8C4A-2DD67D34B303}"/>
              </c:ext>
            </c:extLst>
          </c:dPt>
          <c:dPt>
            <c:idx val="1"/>
            <c:invertIfNegative val="0"/>
            <c:bubble3D val="0"/>
            <c:spPr>
              <a:solidFill>
                <a:schemeClr val="accent2">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3-6C5E-4928-8C4A-2DD67D34B303}"/>
              </c:ext>
            </c:extLst>
          </c:dPt>
          <c:dPt>
            <c:idx val="2"/>
            <c:invertIfNegative val="0"/>
            <c:bubble3D val="0"/>
            <c:spPr>
              <a:solidFill>
                <a:schemeClr val="accent3">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5-6C5E-4928-8C4A-2DD67D34B303}"/>
              </c:ext>
            </c:extLst>
          </c:dPt>
          <c:dPt>
            <c:idx val="3"/>
            <c:invertIfNegative val="0"/>
            <c:bubble3D val="0"/>
            <c:spPr>
              <a:solidFill>
                <a:schemeClr val="accent4">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7-6C5E-4928-8C4A-2DD67D34B303}"/>
              </c:ext>
            </c:extLst>
          </c:dPt>
          <c:dPt>
            <c:idx val="4"/>
            <c:invertIfNegative val="0"/>
            <c:bubble3D val="0"/>
            <c:spPr>
              <a:solidFill>
                <a:schemeClr val="accent5">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9-6C5E-4928-8C4A-2DD67D34B303}"/>
              </c:ext>
            </c:extLst>
          </c:dPt>
          <c:dPt>
            <c:idx val="5"/>
            <c:invertIfNegative val="0"/>
            <c:bubble3D val="0"/>
            <c:spPr>
              <a:solidFill>
                <a:schemeClr val="accent6">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B-6C5E-4928-8C4A-2DD67D34B303}"/>
              </c:ext>
            </c:extLst>
          </c:dPt>
          <c:dPt>
            <c:idx val="6"/>
            <c:invertIfNegative val="0"/>
            <c:bubble3D val="0"/>
            <c:spPr>
              <a:solidFill>
                <a:schemeClr val="accent1">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D-6C5E-4928-8C4A-2DD67D34B303}"/>
              </c:ext>
            </c:extLst>
          </c:dPt>
          <c:dPt>
            <c:idx val="7"/>
            <c:invertIfNegative val="0"/>
            <c:bubble3D val="0"/>
            <c:spPr>
              <a:solidFill>
                <a:schemeClr val="accent2">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F-6C5E-4928-8C4A-2DD67D34B303}"/>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('NOM-020'!$C$625,'NOM-020'!$C$633:$C$634,'NOM-020'!$C$649,'NOM-020'!$C$661,'NOM-020'!$C$664,'NOM-020'!$C$667,'NOM-020'!$C$669)</c:f>
              <c:strCache>
                <c:ptCount val="8"/>
                <c:pt idx="0">
                  <c:v>1  Estudios</c:v>
                </c:pt>
                <c:pt idx="1">
                  <c:v>2  Programas</c:v>
                </c:pt>
                <c:pt idx="2">
                  <c:v>3  Procedimientos</c:v>
                </c:pt>
                <c:pt idx="3">
                  <c:v>4  Medidas de seguridad</c:v>
                </c:pt>
                <c:pt idx="4">
                  <c:v>5   Capacitación e información</c:v>
                </c:pt>
                <c:pt idx="5">
                  <c:v>6  Autorizaciones</c:v>
                </c:pt>
                <c:pt idx="6">
                  <c:v>7  Registros administrativos</c:v>
                </c:pt>
                <c:pt idx="7">
                  <c:v>Cumplimiento Global</c:v>
                </c:pt>
              </c:strCache>
            </c:strRef>
          </c:cat>
          <c:val>
            <c:numRef>
              <c:f>('NOM-020'!$D$625,'NOM-020'!$D$633:$D$634,'NOM-020'!$D$649,'NOM-020'!$D$661,'NOM-020'!$D$664,'NOM-020'!$D$667,'NOM-020'!$D$669)</c:f>
              <c:numCache>
                <c:formatCode>000.00%</c:formatCode>
                <c:ptCount val="8"/>
                <c:pt idx="0">
                  <c:v>0</c:v>
                </c:pt>
                <c:pt idx="1">
                  <c:v>0</c:v>
                </c:pt>
                <c:pt idx="2">
                  <c:v>0</c:v>
                </c:pt>
                <c:pt idx="3">
                  <c:v>0</c:v>
                </c:pt>
                <c:pt idx="4">
                  <c:v>0</c:v>
                </c:pt>
                <c:pt idx="5">
                  <c:v>0</c:v>
                </c:pt>
                <c:pt idx="6">
                  <c:v>0</c:v>
                </c:pt>
                <c:pt idx="7" formatCode="0.00%">
                  <c:v>0</c:v>
                </c:pt>
              </c:numCache>
            </c:numRef>
          </c:val>
          <c:extLst>
            <c:ext xmlns:c16="http://schemas.microsoft.com/office/drawing/2014/chart" uri="{C3380CC4-5D6E-409C-BE32-E72D297353CC}">
              <c16:uniqueId val="{00000000-AAF5-814C-96E3-BA5F79BADAEF}"/>
            </c:ext>
          </c:extLst>
        </c:ser>
        <c:dLbls>
          <c:dLblPos val="ctr"/>
          <c:showLegendKey val="0"/>
          <c:showVal val="1"/>
          <c:showCatName val="0"/>
          <c:showSerName val="0"/>
          <c:showPercent val="0"/>
          <c:showBubbleSize val="0"/>
        </c:dLbls>
        <c:gapWidth val="150"/>
        <c:overlap val="100"/>
        <c:axId val="-195530032"/>
        <c:axId val="-190252448"/>
      </c:barChart>
      <c:catAx>
        <c:axId val="-19553003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MX"/>
          </a:p>
        </c:txPr>
        <c:crossAx val="-190252448"/>
        <c:crosses val="autoZero"/>
        <c:auto val="1"/>
        <c:lblAlgn val="ctr"/>
        <c:lblOffset val="100"/>
        <c:noMultiLvlLbl val="0"/>
      </c:catAx>
      <c:valAx>
        <c:axId val="-190252448"/>
        <c:scaling>
          <c:orientation val="minMax"/>
        </c:scaling>
        <c:delete val="1"/>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00%" sourceLinked="1"/>
        <c:majorTickMark val="none"/>
        <c:minorTickMark val="none"/>
        <c:tickLblPos val="nextTo"/>
        <c:crossAx val="-195530032"/>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0">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150" workbookViewId="0" zoomToFit="1"/>
  </sheetViews>
  <pageMargins left="0.7" right="0.7" top="0.75" bottom="0.75" header="0.3" footer="0.3"/>
  <pageSetup orientation="landscape"/>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3411" cy="6290930"/>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1:J669"/>
  <sheetViews>
    <sheetView showGridLines="0" tabSelected="1" zoomScale="90" zoomScaleNormal="90" workbookViewId="0">
      <pane xSplit="2" ySplit="5" topLeftCell="C6" activePane="bottomRight" state="frozen"/>
      <selection pane="topRight" activeCell="C1" sqref="C1"/>
      <selection pane="bottomLeft" activeCell="A6" sqref="A6"/>
      <selection pane="bottomRight" activeCell="B7" sqref="B7:C7"/>
    </sheetView>
  </sheetViews>
  <sheetFormatPr baseColWidth="10" defaultColWidth="11.42578125" defaultRowHeight="15" x14ac:dyDescent="0.25"/>
  <cols>
    <col min="1" max="1" width="4.140625" style="35" customWidth="1"/>
    <col min="2" max="2" width="7.28515625" style="73" customWidth="1"/>
    <col min="3" max="3" width="87.42578125" style="49" customWidth="1"/>
    <col min="4" max="4" width="11.42578125" style="2" customWidth="1"/>
    <col min="5" max="5" width="5.42578125" style="2" customWidth="1"/>
    <col min="6" max="6" width="7.42578125" style="49" customWidth="1"/>
    <col min="7" max="8" width="3.85546875" style="2" customWidth="1"/>
    <col min="9" max="9" width="3.85546875" style="49" customWidth="1"/>
    <col min="10" max="10" width="29.7109375" style="34" customWidth="1"/>
    <col min="11" max="240" width="11.42578125" style="1"/>
    <col min="241" max="241" width="7.28515625" style="1" customWidth="1"/>
    <col min="242" max="242" width="57" style="1" customWidth="1"/>
    <col min="243" max="244" width="11.42578125" style="1" customWidth="1"/>
    <col min="245" max="245" width="37.85546875" style="1" customWidth="1"/>
    <col min="246" max="247" width="11.42578125" style="1" customWidth="1"/>
    <col min="248" max="248" width="11.42578125" style="1"/>
    <col min="249" max="249" width="11.42578125" style="1" customWidth="1"/>
    <col min="250" max="255" width="4.7109375" style="1" customWidth="1"/>
    <col min="256" max="257" width="11.42578125" style="1"/>
    <col min="258" max="259" width="12.140625" style="1" customWidth="1"/>
    <col min="260" max="260" width="14.85546875" style="1" customWidth="1"/>
    <col min="261" max="496" width="11.42578125" style="1"/>
    <col min="497" max="497" width="7.28515625" style="1" customWidth="1"/>
    <col min="498" max="498" width="57" style="1" customWidth="1"/>
    <col min="499" max="500" width="11.42578125" style="1" customWidth="1"/>
    <col min="501" max="501" width="37.85546875" style="1" customWidth="1"/>
    <col min="502" max="503" width="11.42578125" style="1" customWidth="1"/>
    <col min="504" max="504" width="11.42578125" style="1"/>
    <col min="505" max="505" width="11.42578125" style="1" customWidth="1"/>
    <col min="506" max="511" width="4.7109375" style="1" customWidth="1"/>
    <col min="512" max="513" width="11.42578125" style="1"/>
    <col min="514" max="515" width="12.140625" style="1" customWidth="1"/>
    <col min="516" max="516" width="14.85546875" style="1" customWidth="1"/>
    <col min="517" max="752" width="11.42578125" style="1"/>
    <col min="753" max="753" width="7.28515625" style="1" customWidth="1"/>
    <col min="754" max="754" width="57" style="1" customWidth="1"/>
    <col min="755" max="756" width="11.42578125" style="1" customWidth="1"/>
    <col min="757" max="757" width="37.85546875" style="1" customWidth="1"/>
    <col min="758" max="759" width="11.42578125" style="1" customWidth="1"/>
    <col min="760" max="760" width="11.42578125" style="1"/>
    <col min="761" max="761" width="11.42578125" style="1" customWidth="1"/>
    <col min="762" max="767" width="4.7109375" style="1" customWidth="1"/>
    <col min="768" max="769" width="11.42578125" style="1"/>
    <col min="770" max="771" width="12.140625" style="1" customWidth="1"/>
    <col min="772" max="772" width="14.85546875" style="1" customWidth="1"/>
    <col min="773" max="1008" width="11.42578125" style="1"/>
    <col min="1009" max="1009" width="7.28515625" style="1" customWidth="1"/>
    <col min="1010" max="1010" width="57" style="1" customWidth="1"/>
    <col min="1011" max="1012" width="11.42578125" style="1" customWidth="1"/>
    <col min="1013" max="1013" width="37.85546875" style="1" customWidth="1"/>
    <col min="1014" max="1015" width="11.42578125" style="1" customWidth="1"/>
    <col min="1016" max="1016" width="11.42578125" style="1"/>
    <col min="1017" max="1017" width="11.42578125" style="1" customWidth="1"/>
    <col min="1018" max="1023" width="4.7109375" style="1" customWidth="1"/>
    <col min="1024" max="1025" width="11.42578125" style="1"/>
    <col min="1026" max="1027" width="12.140625" style="1" customWidth="1"/>
    <col min="1028" max="1028" width="14.85546875" style="1" customWidth="1"/>
    <col min="1029" max="1264" width="11.42578125" style="1"/>
    <col min="1265" max="1265" width="7.28515625" style="1" customWidth="1"/>
    <col min="1266" max="1266" width="57" style="1" customWidth="1"/>
    <col min="1267" max="1268" width="11.42578125" style="1" customWidth="1"/>
    <col min="1269" max="1269" width="37.85546875" style="1" customWidth="1"/>
    <col min="1270" max="1271" width="11.42578125" style="1" customWidth="1"/>
    <col min="1272" max="1272" width="11.42578125" style="1"/>
    <col min="1273" max="1273" width="11.42578125" style="1" customWidth="1"/>
    <col min="1274" max="1279" width="4.7109375" style="1" customWidth="1"/>
    <col min="1280" max="1281" width="11.42578125" style="1"/>
    <col min="1282" max="1283" width="12.140625" style="1" customWidth="1"/>
    <col min="1284" max="1284" width="14.85546875" style="1" customWidth="1"/>
    <col min="1285" max="1520" width="11.42578125" style="1"/>
    <col min="1521" max="1521" width="7.28515625" style="1" customWidth="1"/>
    <col min="1522" max="1522" width="57" style="1" customWidth="1"/>
    <col min="1523" max="1524" width="11.42578125" style="1" customWidth="1"/>
    <col min="1525" max="1525" width="37.85546875" style="1" customWidth="1"/>
    <col min="1526" max="1527" width="11.42578125" style="1" customWidth="1"/>
    <col min="1528" max="1528" width="11.42578125" style="1"/>
    <col min="1529" max="1529" width="11.42578125" style="1" customWidth="1"/>
    <col min="1530" max="1535" width="4.7109375" style="1" customWidth="1"/>
    <col min="1536" max="1537" width="11.42578125" style="1"/>
    <col min="1538" max="1539" width="12.140625" style="1" customWidth="1"/>
    <col min="1540" max="1540" width="14.85546875" style="1" customWidth="1"/>
    <col min="1541" max="1776" width="11.42578125" style="1"/>
    <col min="1777" max="1777" width="7.28515625" style="1" customWidth="1"/>
    <col min="1778" max="1778" width="57" style="1" customWidth="1"/>
    <col min="1779" max="1780" width="11.42578125" style="1" customWidth="1"/>
    <col min="1781" max="1781" width="37.85546875" style="1" customWidth="1"/>
    <col min="1782" max="1783" width="11.42578125" style="1" customWidth="1"/>
    <col min="1784" max="1784" width="11.42578125" style="1"/>
    <col min="1785" max="1785" width="11.42578125" style="1" customWidth="1"/>
    <col min="1786" max="1791" width="4.7109375" style="1" customWidth="1"/>
    <col min="1792" max="1793" width="11.42578125" style="1"/>
    <col min="1794" max="1795" width="12.140625" style="1" customWidth="1"/>
    <col min="1796" max="1796" width="14.85546875" style="1" customWidth="1"/>
    <col min="1797" max="2032" width="11.42578125" style="1"/>
    <col min="2033" max="2033" width="7.28515625" style="1" customWidth="1"/>
    <col min="2034" max="2034" width="57" style="1" customWidth="1"/>
    <col min="2035" max="2036" width="11.42578125" style="1" customWidth="1"/>
    <col min="2037" max="2037" width="37.85546875" style="1" customWidth="1"/>
    <col min="2038" max="2039" width="11.42578125" style="1" customWidth="1"/>
    <col min="2040" max="2040" width="11.42578125" style="1"/>
    <col min="2041" max="2041" width="11.42578125" style="1" customWidth="1"/>
    <col min="2042" max="2047" width="4.7109375" style="1" customWidth="1"/>
    <col min="2048" max="2049" width="11.42578125" style="1"/>
    <col min="2050" max="2051" width="12.140625" style="1" customWidth="1"/>
    <col min="2052" max="2052" width="14.85546875" style="1" customWidth="1"/>
    <col min="2053" max="2288" width="11.42578125" style="1"/>
    <col min="2289" max="2289" width="7.28515625" style="1" customWidth="1"/>
    <col min="2290" max="2290" width="57" style="1" customWidth="1"/>
    <col min="2291" max="2292" width="11.42578125" style="1" customWidth="1"/>
    <col min="2293" max="2293" width="37.85546875" style="1" customWidth="1"/>
    <col min="2294" max="2295" width="11.42578125" style="1" customWidth="1"/>
    <col min="2296" max="2296" width="11.42578125" style="1"/>
    <col min="2297" max="2297" width="11.42578125" style="1" customWidth="1"/>
    <col min="2298" max="2303" width="4.7109375" style="1" customWidth="1"/>
    <col min="2304" max="2305" width="11.42578125" style="1"/>
    <col min="2306" max="2307" width="12.140625" style="1" customWidth="1"/>
    <col min="2308" max="2308" width="14.85546875" style="1" customWidth="1"/>
    <col min="2309" max="2544" width="11.42578125" style="1"/>
    <col min="2545" max="2545" width="7.28515625" style="1" customWidth="1"/>
    <col min="2546" max="2546" width="57" style="1" customWidth="1"/>
    <col min="2547" max="2548" width="11.42578125" style="1" customWidth="1"/>
    <col min="2549" max="2549" width="37.85546875" style="1" customWidth="1"/>
    <col min="2550" max="2551" width="11.42578125" style="1" customWidth="1"/>
    <col min="2552" max="2552" width="11.42578125" style="1"/>
    <col min="2553" max="2553" width="11.42578125" style="1" customWidth="1"/>
    <col min="2554" max="2559" width="4.7109375" style="1" customWidth="1"/>
    <col min="2560" max="2561" width="11.42578125" style="1"/>
    <col min="2562" max="2563" width="12.140625" style="1" customWidth="1"/>
    <col min="2564" max="2564" width="14.85546875" style="1" customWidth="1"/>
    <col min="2565" max="2800" width="11.42578125" style="1"/>
    <col min="2801" max="2801" width="7.28515625" style="1" customWidth="1"/>
    <col min="2802" max="2802" width="57" style="1" customWidth="1"/>
    <col min="2803" max="2804" width="11.42578125" style="1" customWidth="1"/>
    <col min="2805" max="2805" width="37.85546875" style="1" customWidth="1"/>
    <col min="2806" max="2807" width="11.42578125" style="1" customWidth="1"/>
    <col min="2808" max="2808" width="11.42578125" style="1"/>
    <col min="2809" max="2809" width="11.42578125" style="1" customWidth="1"/>
    <col min="2810" max="2815" width="4.7109375" style="1" customWidth="1"/>
    <col min="2816" max="2817" width="11.42578125" style="1"/>
    <col min="2818" max="2819" width="12.140625" style="1" customWidth="1"/>
    <col min="2820" max="2820" width="14.85546875" style="1" customWidth="1"/>
    <col min="2821" max="3056" width="11.42578125" style="1"/>
    <col min="3057" max="3057" width="7.28515625" style="1" customWidth="1"/>
    <col min="3058" max="3058" width="57" style="1" customWidth="1"/>
    <col min="3059" max="3060" width="11.42578125" style="1" customWidth="1"/>
    <col min="3061" max="3061" width="37.85546875" style="1" customWidth="1"/>
    <col min="3062" max="3063" width="11.42578125" style="1" customWidth="1"/>
    <col min="3064" max="3064" width="11.42578125" style="1"/>
    <col min="3065" max="3065" width="11.42578125" style="1" customWidth="1"/>
    <col min="3066" max="3071" width="4.7109375" style="1" customWidth="1"/>
    <col min="3072" max="3073" width="11.42578125" style="1"/>
    <col min="3074" max="3075" width="12.140625" style="1" customWidth="1"/>
    <col min="3076" max="3076" width="14.85546875" style="1" customWidth="1"/>
    <col min="3077" max="3312" width="11.42578125" style="1"/>
    <col min="3313" max="3313" width="7.28515625" style="1" customWidth="1"/>
    <col min="3314" max="3314" width="57" style="1" customWidth="1"/>
    <col min="3315" max="3316" width="11.42578125" style="1" customWidth="1"/>
    <col min="3317" max="3317" width="37.85546875" style="1" customWidth="1"/>
    <col min="3318" max="3319" width="11.42578125" style="1" customWidth="1"/>
    <col min="3320" max="3320" width="11.42578125" style="1"/>
    <col min="3321" max="3321" width="11.42578125" style="1" customWidth="1"/>
    <col min="3322" max="3327" width="4.7109375" style="1" customWidth="1"/>
    <col min="3328" max="3329" width="11.42578125" style="1"/>
    <col min="3330" max="3331" width="12.140625" style="1" customWidth="1"/>
    <col min="3332" max="3332" width="14.85546875" style="1" customWidth="1"/>
    <col min="3333" max="3568" width="11.42578125" style="1"/>
    <col min="3569" max="3569" width="7.28515625" style="1" customWidth="1"/>
    <col min="3570" max="3570" width="57" style="1" customWidth="1"/>
    <col min="3571" max="3572" width="11.42578125" style="1" customWidth="1"/>
    <col min="3573" max="3573" width="37.85546875" style="1" customWidth="1"/>
    <col min="3574" max="3575" width="11.42578125" style="1" customWidth="1"/>
    <col min="3576" max="3576" width="11.42578125" style="1"/>
    <col min="3577" max="3577" width="11.42578125" style="1" customWidth="1"/>
    <col min="3578" max="3583" width="4.7109375" style="1" customWidth="1"/>
    <col min="3584" max="3585" width="11.42578125" style="1"/>
    <col min="3586" max="3587" width="12.140625" style="1" customWidth="1"/>
    <col min="3588" max="3588" width="14.85546875" style="1" customWidth="1"/>
    <col min="3589" max="3824" width="11.42578125" style="1"/>
    <col min="3825" max="3825" width="7.28515625" style="1" customWidth="1"/>
    <col min="3826" max="3826" width="57" style="1" customWidth="1"/>
    <col min="3827" max="3828" width="11.42578125" style="1" customWidth="1"/>
    <col min="3829" max="3829" width="37.85546875" style="1" customWidth="1"/>
    <col min="3830" max="3831" width="11.42578125" style="1" customWidth="1"/>
    <col min="3832" max="3832" width="11.42578125" style="1"/>
    <col min="3833" max="3833" width="11.42578125" style="1" customWidth="1"/>
    <col min="3834" max="3839" width="4.7109375" style="1" customWidth="1"/>
    <col min="3840" max="3841" width="11.42578125" style="1"/>
    <col min="3842" max="3843" width="12.140625" style="1" customWidth="1"/>
    <col min="3844" max="3844" width="14.85546875" style="1" customWidth="1"/>
    <col min="3845" max="4080" width="11.42578125" style="1"/>
    <col min="4081" max="4081" width="7.28515625" style="1" customWidth="1"/>
    <col min="4082" max="4082" width="57" style="1" customWidth="1"/>
    <col min="4083" max="4084" width="11.42578125" style="1" customWidth="1"/>
    <col min="4085" max="4085" width="37.85546875" style="1" customWidth="1"/>
    <col min="4086" max="4087" width="11.42578125" style="1" customWidth="1"/>
    <col min="4088" max="4088" width="11.42578125" style="1"/>
    <col min="4089" max="4089" width="11.42578125" style="1" customWidth="1"/>
    <col min="4090" max="4095" width="4.7109375" style="1" customWidth="1"/>
    <col min="4096" max="4097" width="11.42578125" style="1"/>
    <col min="4098" max="4099" width="12.140625" style="1" customWidth="1"/>
    <col min="4100" max="4100" width="14.85546875" style="1" customWidth="1"/>
    <col min="4101" max="4336" width="11.42578125" style="1"/>
    <col min="4337" max="4337" width="7.28515625" style="1" customWidth="1"/>
    <col min="4338" max="4338" width="57" style="1" customWidth="1"/>
    <col min="4339" max="4340" width="11.42578125" style="1" customWidth="1"/>
    <col min="4341" max="4341" width="37.85546875" style="1" customWidth="1"/>
    <col min="4342" max="4343" width="11.42578125" style="1" customWidth="1"/>
    <col min="4344" max="4344" width="11.42578125" style="1"/>
    <col min="4345" max="4345" width="11.42578125" style="1" customWidth="1"/>
    <col min="4346" max="4351" width="4.7109375" style="1" customWidth="1"/>
    <col min="4352" max="4353" width="11.42578125" style="1"/>
    <col min="4354" max="4355" width="12.140625" style="1" customWidth="1"/>
    <col min="4356" max="4356" width="14.85546875" style="1" customWidth="1"/>
    <col min="4357" max="4592" width="11.42578125" style="1"/>
    <col min="4593" max="4593" width="7.28515625" style="1" customWidth="1"/>
    <col min="4594" max="4594" width="57" style="1" customWidth="1"/>
    <col min="4595" max="4596" width="11.42578125" style="1" customWidth="1"/>
    <col min="4597" max="4597" width="37.85546875" style="1" customWidth="1"/>
    <col min="4598" max="4599" width="11.42578125" style="1" customWidth="1"/>
    <col min="4600" max="4600" width="11.42578125" style="1"/>
    <col min="4601" max="4601" width="11.42578125" style="1" customWidth="1"/>
    <col min="4602" max="4607" width="4.7109375" style="1" customWidth="1"/>
    <col min="4608" max="4609" width="11.42578125" style="1"/>
    <col min="4610" max="4611" width="12.140625" style="1" customWidth="1"/>
    <col min="4612" max="4612" width="14.85546875" style="1" customWidth="1"/>
    <col min="4613" max="4848" width="11.42578125" style="1"/>
    <col min="4849" max="4849" width="7.28515625" style="1" customWidth="1"/>
    <col min="4850" max="4850" width="57" style="1" customWidth="1"/>
    <col min="4851" max="4852" width="11.42578125" style="1" customWidth="1"/>
    <col min="4853" max="4853" width="37.85546875" style="1" customWidth="1"/>
    <col min="4854" max="4855" width="11.42578125" style="1" customWidth="1"/>
    <col min="4856" max="4856" width="11.42578125" style="1"/>
    <col min="4857" max="4857" width="11.42578125" style="1" customWidth="1"/>
    <col min="4858" max="4863" width="4.7109375" style="1" customWidth="1"/>
    <col min="4864" max="4865" width="11.42578125" style="1"/>
    <col min="4866" max="4867" width="12.140625" style="1" customWidth="1"/>
    <col min="4868" max="4868" width="14.85546875" style="1" customWidth="1"/>
    <col min="4869" max="5104" width="11.42578125" style="1"/>
    <col min="5105" max="5105" width="7.28515625" style="1" customWidth="1"/>
    <col min="5106" max="5106" width="57" style="1" customWidth="1"/>
    <col min="5107" max="5108" width="11.42578125" style="1" customWidth="1"/>
    <col min="5109" max="5109" width="37.85546875" style="1" customWidth="1"/>
    <col min="5110" max="5111" width="11.42578125" style="1" customWidth="1"/>
    <col min="5112" max="5112" width="11.42578125" style="1"/>
    <col min="5113" max="5113" width="11.42578125" style="1" customWidth="1"/>
    <col min="5114" max="5119" width="4.7109375" style="1" customWidth="1"/>
    <col min="5120" max="5121" width="11.42578125" style="1"/>
    <col min="5122" max="5123" width="12.140625" style="1" customWidth="1"/>
    <col min="5124" max="5124" width="14.85546875" style="1" customWidth="1"/>
    <col min="5125" max="5360" width="11.42578125" style="1"/>
    <col min="5361" max="5361" width="7.28515625" style="1" customWidth="1"/>
    <col min="5362" max="5362" width="57" style="1" customWidth="1"/>
    <col min="5363" max="5364" width="11.42578125" style="1" customWidth="1"/>
    <col min="5365" max="5365" width="37.85546875" style="1" customWidth="1"/>
    <col min="5366" max="5367" width="11.42578125" style="1" customWidth="1"/>
    <col min="5368" max="5368" width="11.42578125" style="1"/>
    <col min="5369" max="5369" width="11.42578125" style="1" customWidth="1"/>
    <col min="5370" max="5375" width="4.7109375" style="1" customWidth="1"/>
    <col min="5376" max="5377" width="11.42578125" style="1"/>
    <col min="5378" max="5379" width="12.140625" style="1" customWidth="1"/>
    <col min="5380" max="5380" width="14.85546875" style="1" customWidth="1"/>
    <col min="5381" max="5616" width="11.42578125" style="1"/>
    <col min="5617" max="5617" width="7.28515625" style="1" customWidth="1"/>
    <col min="5618" max="5618" width="57" style="1" customWidth="1"/>
    <col min="5619" max="5620" width="11.42578125" style="1" customWidth="1"/>
    <col min="5621" max="5621" width="37.85546875" style="1" customWidth="1"/>
    <col min="5622" max="5623" width="11.42578125" style="1" customWidth="1"/>
    <col min="5624" max="5624" width="11.42578125" style="1"/>
    <col min="5625" max="5625" width="11.42578125" style="1" customWidth="1"/>
    <col min="5626" max="5631" width="4.7109375" style="1" customWidth="1"/>
    <col min="5632" max="5633" width="11.42578125" style="1"/>
    <col min="5634" max="5635" width="12.140625" style="1" customWidth="1"/>
    <col min="5636" max="5636" width="14.85546875" style="1" customWidth="1"/>
    <col min="5637" max="5872" width="11.42578125" style="1"/>
    <col min="5873" max="5873" width="7.28515625" style="1" customWidth="1"/>
    <col min="5874" max="5874" width="57" style="1" customWidth="1"/>
    <col min="5875" max="5876" width="11.42578125" style="1" customWidth="1"/>
    <col min="5877" max="5877" width="37.85546875" style="1" customWidth="1"/>
    <col min="5878" max="5879" width="11.42578125" style="1" customWidth="1"/>
    <col min="5880" max="5880" width="11.42578125" style="1"/>
    <col min="5881" max="5881" width="11.42578125" style="1" customWidth="1"/>
    <col min="5882" max="5887" width="4.7109375" style="1" customWidth="1"/>
    <col min="5888" max="5889" width="11.42578125" style="1"/>
    <col min="5890" max="5891" width="12.140625" style="1" customWidth="1"/>
    <col min="5892" max="5892" width="14.85546875" style="1" customWidth="1"/>
    <col min="5893" max="6128" width="11.42578125" style="1"/>
    <col min="6129" max="6129" width="7.28515625" style="1" customWidth="1"/>
    <col min="6130" max="6130" width="57" style="1" customWidth="1"/>
    <col min="6131" max="6132" width="11.42578125" style="1" customWidth="1"/>
    <col min="6133" max="6133" width="37.85546875" style="1" customWidth="1"/>
    <col min="6134" max="6135" width="11.42578125" style="1" customWidth="1"/>
    <col min="6136" max="6136" width="11.42578125" style="1"/>
    <col min="6137" max="6137" width="11.42578125" style="1" customWidth="1"/>
    <col min="6138" max="6143" width="4.7109375" style="1" customWidth="1"/>
    <col min="6144" max="6145" width="11.42578125" style="1"/>
    <col min="6146" max="6147" width="12.140625" style="1" customWidth="1"/>
    <col min="6148" max="6148" width="14.85546875" style="1" customWidth="1"/>
    <col min="6149" max="6384" width="11.42578125" style="1"/>
    <col min="6385" max="6385" width="7.28515625" style="1" customWidth="1"/>
    <col min="6386" max="6386" width="57" style="1" customWidth="1"/>
    <col min="6387" max="6388" width="11.42578125" style="1" customWidth="1"/>
    <col min="6389" max="6389" width="37.85546875" style="1" customWidth="1"/>
    <col min="6390" max="6391" width="11.42578125" style="1" customWidth="1"/>
    <col min="6392" max="6392" width="11.42578125" style="1"/>
    <col min="6393" max="6393" width="11.42578125" style="1" customWidth="1"/>
    <col min="6394" max="6399" width="4.7109375" style="1" customWidth="1"/>
    <col min="6400" max="6401" width="11.42578125" style="1"/>
    <col min="6402" max="6403" width="12.140625" style="1" customWidth="1"/>
    <col min="6404" max="6404" width="14.85546875" style="1" customWidth="1"/>
    <col min="6405" max="6640" width="11.42578125" style="1"/>
    <col min="6641" max="6641" width="7.28515625" style="1" customWidth="1"/>
    <col min="6642" max="6642" width="57" style="1" customWidth="1"/>
    <col min="6643" max="6644" width="11.42578125" style="1" customWidth="1"/>
    <col min="6645" max="6645" width="37.85546875" style="1" customWidth="1"/>
    <col min="6646" max="6647" width="11.42578125" style="1" customWidth="1"/>
    <col min="6648" max="6648" width="11.42578125" style="1"/>
    <col min="6649" max="6649" width="11.42578125" style="1" customWidth="1"/>
    <col min="6650" max="6655" width="4.7109375" style="1" customWidth="1"/>
    <col min="6656" max="6657" width="11.42578125" style="1"/>
    <col min="6658" max="6659" width="12.140625" style="1" customWidth="1"/>
    <col min="6660" max="6660" width="14.85546875" style="1" customWidth="1"/>
    <col min="6661" max="6896" width="11.42578125" style="1"/>
    <col min="6897" max="6897" width="7.28515625" style="1" customWidth="1"/>
    <col min="6898" max="6898" width="57" style="1" customWidth="1"/>
    <col min="6899" max="6900" width="11.42578125" style="1" customWidth="1"/>
    <col min="6901" max="6901" width="37.85546875" style="1" customWidth="1"/>
    <col min="6902" max="6903" width="11.42578125" style="1" customWidth="1"/>
    <col min="6904" max="6904" width="11.42578125" style="1"/>
    <col min="6905" max="6905" width="11.42578125" style="1" customWidth="1"/>
    <col min="6906" max="6911" width="4.7109375" style="1" customWidth="1"/>
    <col min="6912" max="6913" width="11.42578125" style="1"/>
    <col min="6914" max="6915" width="12.140625" style="1" customWidth="1"/>
    <col min="6916" max="6916" width="14.85546875" style="1" customWidth="1"/>
    <col min="6917" max="7152" width="11.42578125" style="1"/>
    <col min="7153" max="7153" width="7.28515625" style="1" customWidth="1"/>
    <col min="7154" max="7154" width="57" style="1" customWidth="1"/>
    <col min="7155" max="7156" width="11.42578125" style="1" customWidth="1"/>
    <col min="7157" max="7157" width="37.85546875" style="1" customWidth="1"/>
    <col min="7158" max="7159" width="11.42578125" style="1" customWidth="1"/>
    <col min="7160" max="7160" width="11.42578125" style="1"/>
    <col min="7161" max="7161" width="11.42578125" style="1" customWidth="1"/>
    <col min="7162" max="7167" width="4.7109375" style="1" customWidth="1"/>
    <col min="7168" max="7169" width="11.42578125" style="1"/>
    <col min="7170" max="7171" width="12.140625" style="1" customWidth="1"/>
    <col min="7172" max="7172" width="14.85546875" style="1" customWidth="1"/>
    <col min="7173" max="7408" width="11.42578125" style="1"/>
    <col min="7409" max="7409" width="7.28515625" style="1" customWidth="1"/>
    <col min="7410" max="7410" width="57" style="1" customWidth="1"/>
    <col min="7411" max="7412" width="11.42578125" style="1" customWidth="1"/>
    <col min="7413" max="7413" width="37.85546875" style="1" customWidth="1"/>
    <col min="7414" max="7415" width="11.42578125" style="1" customWidth="1"/>
    <col min="7416" max="7416" width="11.42578125" style="1"/>
    <col min="7417" max="7417" width="11.42578125" style="1" customWidth="1"/>
    <col min="7418" max="7423" width="4.7109375" style="1" customWidth="1"/>
    <col min="7424" max="7425" width="11.42578125" style="1"/>
    <col min="7426" max="7427" width="12.140625" style="1" customWidth="1"/>
    <col min="7428" max="7428" width="14.85546875" style="1" customWidth="1"/>
    <col min="7429" max="7664" width="11.42578125" style="1"/>
    <col min="7665" max="7665" width="7.28515625" style="1" customWidth="1"/>
    <col min="7666" max="7666" width="57" style="1" customWidth="1"/>
    <col min="7667" max="7668" width="11.42578125" style="1" customWidth="1"/>
    <col min="7669" max="7669" width="37.85546875" style="1" customWidth="1"/>
    <col min="7670" max="7671" width="11.42578125" style="1" customWidth="1"/>
    <col min="7672" max="7672" width="11.42578125" style="1"/>
    <col min="7673" max="7673" width="11.42578125" style="1" customWidth="1"/>
    <col min="7674" max="7679" width="4.7109375" style="1" customWidth="1"/>
    <col min="7680" max="7681" width="11.42578125" style="1"/>
    <col min="7682" max="7683" width="12.140625" style="1" customWidth="1"/>
    <col min="7684" max="7684" width="14.85546875" style="1" customWidth="1"/>
    <col min="7685" max="7920" width="11.42578125" style="1"/>
    <col min="7921" max="7921" width="7.28515625" style="1" customWidth="1"/>
    <col min="7922" max="7922" width="57" style="1" customWidth="1"/>
    <col min="7923" max="7924" width="11.42578125" style="1" customWidth="1"/>
    <col min="7925" max="7925" width="37.85546875" style="1" customWidth="1"/>
    <col min="7926" max="7927" width="11.42578125" style="1" customWidth="1"/>
    <col min="7928" max="7928" width="11.42578125" style="1"/>
    <col min="7929" max="7929" width="11.42578125" style="1" customWidth="1"/>
    <col min="7930" max="7935" width="4.7109375" style="1" customWidth="1"/>
    <col min="7936" max="7937" width="11.42578125" style="1"/>
    <col min="7938" max="7939" width="12.140625" style="1" customWidth="1"/>
    <col min="7940" max="7940" width="14.85546875" style="1" customWidth="1"/>
    <col min="7941" max="8176" width="11.42578125" style="1"/>
    <col min="8177" max="8177" width="7.28515625" style="1" customWidth="1"/>
    <col min="8178" max="8178" width="57" style="1" customWidth="1"/>
    <col min="8179" max="8180" width="11.42578125" style="1" customWidth="1"/>
    <col min="8181" max="8181" width="37.85546875" style="1" customWidth="1"/>
    <col min="8182" max="8183" width="11.42578125" style="1" customWidth="1"/>
    <col min="8184" max="8184" width="11.42578125" style="1"/>
    <col min="8185" max="8185" width="11.42578125" style="1" customWidth="1"/>
    <col min="8186" max="8191" width="4.7109375" style="1" customWidth="1"/>
    <col min="8192" max="8193" width="11.42578125" style="1"/>
    <col min="8194" max="8195" width="12.140625" style="1" customWidth="1"/>
    <col min="8196" max="8196" width="14.85546875" style="1" customWidth="1"/>
    <col min="8197" max="8432" width="11.42578125" style="1"/>
    <col min="8433" max="8433" width="7.28515625" style="1" customWidth="1"/>
    <col min="8434" max="8434" width="57" style="1" customWidth="1"/>
    <col min="8435" max="8436" width="11.42578125" style="1" customWidth="1"/>
    <col min="8437" max="8437" width="37.85546875" style="1" customWidth="1"/>
    <col min="8438" max="8439" width="11.42578125" style="1" customWidth="1"/>
    <col min="8440" max="8440" width="11.42578125" style="1"/>
    <col min="8441" max="8441" width="11.42578125" style="1" customWidth="1"/>
    <col min="8442" max="8447" width="4.7109375" style="1" customWidth="1"/>
    <col min="8448" max="8449" width="11.42578125" style="1"/>
    <col min="8450" max="8451" width="12.140625" style="1" customWidth="1"/>
    <col min="8452" max="8452" width="14.85546875" style="1" customWidth="1"/>
    <col min="8453" max="8688" width="11.42578125" style="1"/>
    <col min="8689" max="8689" width="7.28515625" style="1" customWidth="1"/>
    <col min="8690" max="8690" width="57" style="1" customWidth="1"/>
    <col min="8691" max="8692" width="11.42578125" style="1" customWidth="1"/>
    <col min="8693" max="8693" width="37.85546875" style="1" customWidth="1"/>
    <col min="8694" max="8695" width="11.42578125" style="1" customWidth="1"/>
    <col min="8696" max="8696" width="11.42578125" style="1"/>
    <col min="8697" max="8697" width="11.42578125" style="1" customWidth="1"/>
    <col min="8698" max="8703" width="4.7109375" style="1" customWidth="1"/>
    <col min="8704" max="8705" width="11.42578125" style="1"/>
    <col min="8706" max="8707" width="12.140625" style="1" customWidth="1"/>
    <col min="8708" max="8708" width="14.85546875" style="1" customWidth="1"/>
    <col min="8709" max="8944" width="11.42578125" style="1"/>
    <col min="8945" max="8945" width="7.28515625" style="1" customWidth="1"/>
    <col min="8946" max="8946" width="57" style="1" customWidth="1"/>
    <col min="8947" max="8948" width="11.42578125" style="1" customWidth="1"/>
    <col min="8949" max="8949" width="37.85546875" style="1" customWidth="1"/>
    <col min="8950" max="8951" width="11.42578125" style="1" customWidth="1"/>
    <col min="8952" max="8952" width="11.42578125" style="1"/>
    <col min="8953" max="8953" width="11.42578125" style="1" customWidth="1"/>
    <col min="8954" max="8959" width="4.7109375" style="1" customWidth="1"/>
    <col min="8960" max="8961" width="11.42578125" style="1"/>
    <col min="8962" max="8963" width="12.140625" style="1" customWidth="1"/>
    <col min="8964" max="8964" width="14.85546875" style="1" customWidth="1"/>
    <col min="8965" max="9200" width="11.42578125" style="1"/>
    <col min="9201" max="9201" width="7.28515625" style="1" customWidth="1"/>
    <col min="9202" max="9202" width="57" style="1" customWidth="1"/>
    <col min="9203" max="9204" width="11.42578125" style="1" customWidth="1"/>
    <col min="9205" max="9205" width="37.85546875" style="1" customWidth="1"/>
    <col min="9206" max="9207" width="11.42578125" style="1" customWidth="1"/>
    <col min="9208" max="9208" width="11.42578125" style="1"/>
    <col min="9209" max="9209" width="11.42578125" style="1" customWidth="1"/>
    <col min="9210" max="9215" width="4.7109375" style="1" customWidth="1"/>
    <col min="9216" max="9217" width="11.42578125" style="1"/>
    <col min="9218" max="9219" width="12.140625" style="1" customWidth="1"/>
    <col min="9220" max="9220" width="14.85546875" style="1" customWidth="1"/>
    <col min="9221" max="9456" width="11.42578125" style="1"/>
    <col min="9457" max="9457" width="7.28515625" style="1" customWidth="1"/>
    <col min="9458" max="9458" width="57" style="1" customWidth="1"/>
    <col min="9459" max="9460" width="11.42578125" style="1" customWidth="1"/>
    <col min="9461" max="9461" width="37.85546875" style="1" customWidth="1"/>
    <col min="9462" max="9463" width="11.42578125" style="1" customWidth="1"/>
    <col min="9464" max="9464" width="11.42578125" style="1"/>
    <col min="9465" max="9465" width="11.42578125" style="1" customWidth="1"/>
    <col min="9466" max="9471" width="4.7109375" style="1" customWidth="1"/>
    <col min="9472" max="9473" width="11.42578125" style="1"/>
    <col min="9474" max="9475" width="12.140625" style="1" customWidth="1"/>
    <col min="9476" max="9476" width="14.85546875" style="1" customWidth="1"/>
    <col min="9477" max="9712" width="11.42578125" style="1"/>
    <col min="9713" max="9713" width="7.28515625" style="1" customWidth="1"/>
    <col min="9714" max="9714" width="57" style="1" customWidth="1"/>
    <col min="9715" max="9716" width="11.42578125" style="1" customWidth="1"/>
    <col min="9717" max="9717" width="37.85546875" style="1" customWidth="1"/>
    <col min="9718" max="9719" width="11.42578125" style="1" customWidth="1"/>
    <col min="9720" max="9720" width="11.42578125" style="1"/>
    <col min="9721" max="9721" width="11.42578125" style="1" customWidth="1"/>
    <col min="9722" max="9727" width="4.7109375" style="1" customWidth="1"/>
    <col min="9728" max="9729" width="11.42578125" style="1"/>
    <col min="9730" max="9731" width="12.140625" style="1" customWidth="1"/>
    <col min="9732" max="9732" width="14.85546875" style="1" customWidth="1"/>
    <col min="9733" max="9968" width="11.42578125" style="1"/>
    <col min="9969" max="9969" width="7.28515625" style="1" customWidth="1"/>
    <col min="9970" max="9970" width="57" style="1" customWidth="1"/>
    <col min="9971" max="9972" width="11.42578125" style="1" customWidth="1"/>
    <col min="9973" max="9973" width="37.85546875" style="1" customWidth="1"/>
    <col min="9974" max="9975" width="11.42578125" style="1" customWidth="1"/>
    <col min="9976" max="9976" width="11.42578125" style="1"/>
    <col min="9977" max="9977" width="11.42578125" style="1" customWidth="1"/>
    <col min="9978" max="9983" width="4.7109375" style="1" customWidth="1"/>
    <col min="9984" max="9985" width="11.42578125" style="1"/>
    <col min="9986" max="9987" width="12.140625" style="1" customWidth="1"/>
    <col min="9988" max="9988" width="14.85546875" style="1" customWidth="1"/>
    <col min="9989" max="10224" width="11.42578125" style="1"/>
    <col min="10225" max="10225" width="7.28515625" style="1" customWidth="1"/>
    <col min="10226" max="10226" width="57" style="1" customWidth="1"/>
    <col min="10227" max="10228" width="11.42578125" style="1" customWidth="1"/>
    <col min="10229" max="10229" width="37.85546875" style="1" customWidth="1"/>
    <col min="10230" max="10231" width="11.42578125" style="1" customWidth="1"/>
    <col min="10232" max="10232" width="11.42578125" style="1"/>
    <col min="10233" max="10233" width="11.42578125" style="1" customWidth="1"/>
    <col min="10234" max="10239" width="4.7109375" style="1" customWidth="1"/>
    <col min="10240" max="10241" width="11.42578125" style="1"/>
    <col min="10242" max="10243" width="12.140625" style="1" customWidth="1"/>
    <col min="10244" max="10244" width="14.85546875" style="1" customWidth="1"/>
    <col min="10245" max="10480" width="11.42578125" style="1"/>
    <col min="10481" max="10481" width="7.28515625" style="1" customWidth="1"/>
    <col min="10482" max="10482" width="57" style="1" customWidth="1"/>
    <col min="10483" max="10484" width="11.42578125" style="1" customWidth="1"/>
    <col min="10485" max="10485" width="37.85546875" style="1" customWidth="1"/>
    <col min="10486" max="10487" width="11.42578125" style="1" customWidth="1"/>
    <col min="10488" max="10488" width="11.42578125" style="1"/>
    <col min="10489" max="10489" width="11.42578125" style="1" customWidth="1"/>
    <col min="10490" max="10495" width="4.7109375" style="1" customWidth="1"/>
    <col min="10496" max="10497" width="11.42578125" style="1"/>
    <col min="10498" max="10499" width="12.140625" style="1" customWidth="1"/>
    <col min="10500" max="10500" width="14.85546875" style="1" customWidth="1"/>
    <col min="10501" max="10736" width="11.42578125" style="1"/>
    <col min="10737" max="10737" width="7.28515625" style="1" customWidth="1"/>
    <col min="10738" max="10738" width="57" style="1" customWidth="1"/>
    <col min="10739" max="10740" width="11.42578125" style="1" customWidth="1"/>
    <col min="10741" max="10741" width="37.85546875" style="1" customWidth="1"/>
    <col min="10742" max="10743" width="11.42578125" style="1" customWidth="1"/>
    <col min="10744" max="10744" width="11.42578125" style="1"/>
    <col min="10745" max="10745" width="11.42578125" style="1" customWidth="1"/>
    <col min="10746" max="10751" width="4.7109375" style="1" customWidth="1"/>
    <col min="10752" max="10753" width="11.42578125" style="1"/>
    <col min="10754" max="10755" width="12.140625" style="1" customWidth="1"/>
    <col min="10756" max="10756" width="14.85546875" style="1" customWidth="1"/>
    <col min="10757" max="10992" width="11.42578125" style="1"/>
    <col min="10993" max="10993" width="7.28515625" style="1" customWidth="1"/>
    <col min="10994" max="10994" width="57" style="1" customWidth="1"/>
    <col min="10995" max="10996" width="11.42578125" style="1" customWidth="1"/>
    <col min="10997" max="10997" width="37.85546875" style="1" customWidth="1"/>
    <col min="10998" max="10999" width="11.42578125" style="1" customWidth="1"/>
    <col min="11000" max="11000" width="11.42578125" style="1"/>
    <col min="11001" max="11001" width="11.42578125" style="1" customWidth="1"/>
    <col min="11002" max="11007" width="4.7109375" style="1" customWidth="1"/>
    <col min="11008" max="11009" width="11.42578125" style="1"/>
    <col min="11010" max="11011" width="12.140625" style="1" customWidth="1"/>
    <col min="11012" max="11012" width="14.85546875" style="1" customWidth="1"/>
    <col min="11013" max="11248" width="11.42578125" style="1"/>
    <col min="11249" max="11249" width="7.28515625" style="1" customWidth="1"/>
    <col min="11250" max="11250" width="57" style="1" customWidth="1"/>
    <col min="11251" max="11252" width="11.42578125" style="1" customWidth="1"/>
    <col min="11253" max="11253" width="37.85546875" style="1" customWidth="1"/>
    <col min="11254" max="11255" width="11.42578125" style="1" customWidth="1"/>
    <col min="11256" max="11256" width="11.42578125" style="1"/>
    <col min="11257" max="11257" width="11.42578125" style="1" customWidth="1"/>
    <col min="11258" max="11263" width="4.7109375" style="1" customWidth="1"/>
    <col min="11264" max="11265" width="11.42578125" style="1"/>
    <col min="11266" max="11267" width="12.140625" style="1" customWidth="1"/>
    <col min="11268" max="11268" width="14.85546875" style="1" customWidth="1"/>
    <col min="11269" max="11504" width="11.42578125" style="1"/>
    <col min="11505" max="11505" width="7.28515625" style="1" customWidth="1"/>
    <col min="11506" max="11506" width="57" style="1" customWidth="1"/>
    <col min="11507" max="11508" width="11.42578125" style="1" customWidth="1"/>
    <col min="11509" max="11509" width="37.85546875" style="1" customWidth="1"/>
    <col min="11510" max="11511" width="11.42578125" style="1" customWidth="1"/>
    <col min="11512" max="11512" width="11.42578125" style="1"/>
    <col min="11513" max="11513" width="11.42578125" style="1" customWidth="1"/>
    <col min="11514" max="11519" width="4.7109375" style="1" customWidth="1"/>
    <col min="11520" max="11521" width="11.42578125" style="1"/>
    <col min="11522" max="11523" width="12.140625" style="1" customWidth="1"/>
    <col min="11524" max="11524" width="14.85546875" style="1" customWidth="1"/>
    <col min="11525" max="11760" width="11.42578125" style="1"/>
    <col min="11761" max="11761" width="7.28515625" style="1" customWidth="1"/>
    <col min="11762" max="11762" width="57" style="1" customWidth="1"/>
    <col min="11763" max="11764" width="11.42578125" style="1" customWidth="1"/>
    <col min="11765" max="11765" width="37.85546875" style="1" customWidth="1"/>
    <col min="11766" max="11767" width="11.42578125" style="1" customWidth="1"/>
    <col min="11768" max="11768" width="11.42578125" style="1"/>
    <col min="11769" max="11769" width="11.42578125" style="1" customWidth="1"/>
    <col min="11770" max="11775" width="4.7109375" style="1" customWidth="1"/>
    <col min="11776" max="11777" width="11.42578125" style="1"/>
    <col min="11778" max="11779" width="12.140625" style="1" customWidth="1"/>
    <col min="11780" max="11780" width="14.85546875" style="1" customWidth="1"/>
    <col min="11781" max="12016" width="11.42578125" style="1"/>
    <col min="12017" max="12017" width="7.28515625" style="1" customWidth="1"/>
    <col min="12018" max="12018" width="57" style="1" customWidth="1"/>
    <col min="12019" max="12020" width="11.42578125" style="1" customWidth="1"/>
    <col min="12021" max="12021" width="37.85546875" style="1" customWidth="1"/>
    <col min="12022" max="12023" width="11.42578125" style="1" customWidth="1"/>
    <col min="12024" max="12024" width="11.42578125" style="1"/>
    <col min="12025" max="12025" width="11.42578125" style="1" customWidth="1"/>
    <col min="12026" max="12031" width="4.7109375" style="1" customWidth="1"/>
    <col min="12032" max="12033" width="11.42578125" style="1"/>
    <col min="12034" max="12035" width="12.140625" style="1" customWidth="1"/>
    <col min="12036" max="12036" width="14.85546875" style="1" customWidth="1"/>
    <col min="12037" max="12272" width="11.42578125" style="1"/>
    <col min="12273" max="12273" width="7.28515625" style="1" customWidth="1"/>
    <col min="12274" max="12274" width="57" style="1" customWidth="1"/>
    <col min="12275" max="12276" width="11.42578125" style="1" customWidth="1"/>
    <col min="12277" max="12277" width="37.85546875" style="1" customWidth="1"/>
    <col min="12278" max="12279" width="11.42578125" style="1" customWidth="1"/>
    <col min="12280" max="12280" width="11.42578125" style="1"/>
    <col min="12281" max="12281" width="11.42578125" style="1" customWidth="1"/>
    <col min="12282" max="12287" width="4.7109375" style="1" customWidth="1"/>
    <col min="12288" max="12289" width="11.42578125" style="1"/>
    <col min="12290" max="12291" width="12.140625" style="1" customWidth="1"/>
    <col min="12292" max="12292" width="14.85546875" style="1" customWidth="1"/>
    <col min="12293" max="12528" width="11.42578125" style="1"/>
    <col min="12529" max="12529" width="7.28515625" style="1" customWidth="1"/>
    <col min="12530" max="12530" width="57" style="1" customWidth="1"/>
    <col min="12531" max="12532" width="11.42578125" style="1" customWidth="1"/>
    <col min="12533" max="12533" width="37.85546875" style="1" customWidth="1"/>
    <col min="12534" max="12535" width="11.42578125" style="1" customWidth="1"/>
    <col min="12536" max="12536" width="11.42578125" style="1"/>
    <col min="12537" max="12537" width="11.42578125" style="1" customWidth="1"/>
    <col min="12538" max="12543" width="4.7109375" style="1" customWidth="1"/>
    <col min="12544" max="12545" width="11.42578125" style="1"/>
    <col min="12546" max="12547" width="12.140625" style="1" customWidth="1"/>
    <col min="12548" max="12548" width="14.85546875" style="1" customWidth="1"/>
    <col min="12549" max="12784" width="11.42578125" style="1"/>
    <col min="12785" max="12785" width="7.28515625" style="1" customWidth="1"/>
    <col min="12786" max="12786" width="57" style="1" customWidth="1"/>
    <col min="12787" max="12788" width="11.42578125" style="1" customWidth="1"/>
    <col min="12789" max="12789" width="37.85546875" style="1" customWidth="1"/>
    <col min="12790" max="12791" width="11.42578125" style="1" customWidth="1"/>
    <col min="12792" max="12792" width="11.42578125" style="1"/>
    <col min="12793" max="12793" width="11.42578125" style="1" customWidth="1"/>
    <col min="12794" max="12799" width="4.7109375" style="1" customWidth="1"/>
    <col min="12800" max="12801" width="11.42578125" style="1"/>
    <col min="12802" max="12803" width="12.140625" style="1" customWidth="1"/>
    <col min="12804" max="12804" width="14.85546875" style="1" customWidth="1"/>
    <col min="12805" max="13040" width="11.42578125" style="1"/>
    <col min="13041" max="13041" width="7.28515625" style="1" customWidth="1"/>
    <col min="13042" max="13042" width="57" style="1" customWidth="1"/>
    <col min="13043" max="13044" width="11.42578125" style="1" customWidth="1"/>
    <col min="13045" max="13045" width="37.85546875" style="1" customWidth="1"/>
    <col min="13046" max="13047" width="11.42578125" style="1" customWidth="1"/>
    <col min="13048" max="13048" width="11.42578125" style="1"/>
    <col min="13049" max="13049" width="11.42578125" style="1" customWidth="1"/>
    <col min="13050" max="13055" width="4.7109375" style="1" customWidth="1"/>
    <col min="13056" max="13057" width="11.42578125" style="1"/>
    <col min="13058" max="13059" width="12.140625" style="1" customWidth="1"/>
    <col min="13060" max="13060" width="14.85546875" style="1" customWidth="1"/>
    <col min="13061" max="13296" width="11.42578125" style="1"/>
    <col min="13297" max="13297" width="7.28515625" style="1" customWidth="1"/>
    <col min="13298" max="13298" width="57" style="1" customWidth="1"/>
    <col min="13299" max="13300" width="11.42578125" style="1" customWidth="1"/>
    <col min="13301" max="13301" width="37.85546875" style="1" customWidth="1"/>
    <col min="13302" max="13303" width="11.42578125" style="1" customWidth="1"/>
    <col min="13304" max="13304" width="11.42578125" style="1"/>
    <col min="13305" max="13305" width="11.42578125" style="1" customWidth="1"/>
    <col min="13306" max="13311" width="4.7109375" style="1" customWidth="1"/>
    <col min="13312" max="13313" width="11.42578125" style="1"/>
    <col min="13314" max="13315" width="12.140625" style="1" customWidth="1"/>
    <col min="13316" max="13316" width="14.85546875" style="1" customWidth="1"/>
    <col min="13317" max="13552" width="11.42578125" style="1"/>
    <col min="13553" max="13553" width="7.28515625" style="1" customWidth="1"/>
    <col min="13554" max="13554" width="57" style="1" customWidth="1"/>
    <col min="13555" max="13556" width="11.42578125" style="1" customWidth="1"/>
    <col min="13557" max="13557" width="37.85546875" style="1" customWidth="1"/>
    <col min="13558" max="13559" width="11.42578125" style="1" customWidth="1"/>
    <col min="13560" max="13560" width="11.42578125" style="1"/>
    <col min="13561" max="13561" width="11.42578125" style="1" customWidth="1"/>
    <col min="13562" max="13567" width="4.7109375" style="1" customWidth="1"/>
    <col min="13568" max="13569" width="11.42578125" style="1"/>
    <col min="13570" max="13571" width="12.140625" style="1" customWidth="1"/>
    <col min="13572" max="13572" width="14.85546875" style="1" customWidth="1"/>
    <col min="13573" max="13808" width="11.42578125" style="1"/>
    <col min="13809" max="13809" width="7.28515625" style="1" customWidth="1"/>
    <col min="13810" max="13810" width="57" style="1" customWidth="1"/>
    <col min="13811" max="13812" width="11.42578125" style="1" customWidth="1"/>
    <col min="13813" max="13813" width="37.85546875" style="1" customWidth="1"/>
    <col min="13814" max="13815" width="11.42578125" style="1" customWidth="1"/>
    <col min="13816" max="13816" width="11.42578125" style="1"/>
    <col min="13817" max="13817" width="11.42578125" style="1" customWidth="1"/>
    <col min="13818" max="13823" width="4.7109375" style="1" customWidth="1"/>
    <col min="13824" max="13825" width="11.42578125" style="1"/>
    <col min="13826" max="13827" width="12.140625" style="1" customWidth="1"/>
    <col min="13828" max="13828" width="14.85546875" style="1" customWidth="1"/>
    <col min="13829" max="14064" width="11.42578125" style="1"/>
    <col min="14065" max="14065" width="7.28515625" style="1" customWidth="1"/>
    <col min="14066" max="14066" width="57" style="1" customWidth="1"/>
    <col min="14067" max="14068" width="11.42578125" style="1" customWidth="1"/>
    <col min="14069" max="14069" width="37.85546875" style="1" customWidth="1"/>
    <col min="14070" max="14071" width="11.42578125" style="1" customWidth="1"/>
    <col min="14072" max="14072" width="11.42578125" style="1"/>
    <col min="14073" max="14073" width="11.42578125" style="1" customWidth="1"/>
    <col min="14074" max="14079" width="4.7109375" style="1" customWidth="1"/>
    <col min="14080" max="14081" width="11.42578125" style="1"/>
    <col min="14082" max="14083" width="12.140625" style="1" customWidth="1"/>
    <col min="14084" max="14084" width="14.85546875" style="1" customWidth="1"/>
    <col min="14085" max="14320" width="11.42578125" style="1"/>
    <col min="14321" max="14321" width="7.28515625" style="1" customWidth="1"/>
    <col min="14322" max="14322" width="57" style="1" customWidth="1"/>
    <col min="14323" max="14324" width="11.42578125" style="1" customWidth="1"/>
    <col min="14325" max="14325" width="37.85546875" style="1" customWidth="1"/>
    <col min="14326" max="14327" width="11.42578125" style="1" customWidth="1"/>
    <col min="14328" max="14328" width="11.42578125" style="1"/>
    <col min="14329" max="14329" width="11.42578125" style="1" customWidth="1"/>
    <col min="14330" max="14335" width="4.7109375" style="1" customWidth="1"/>
    <col min="14336" max="14337" width="11.42578125" style="1"/>
    <col min="14338" max="14339" width="12.140625" style="1" customWidth="1"/>
    <col min="14340" max="14340" width="14.85546875" style="1" customWidth="1"/>
    <col min="14341" max="14576" width="11.42578125" style="1"/>
    <col min="14577" max="14577" width="7.28515625" style="1" customWidth="1"/>
    <col min="14578" max="14578" width="57" style="1" customWidth="1"/>
    <col min="14579" max="14580" width="11.42578125" style="1" customWidth="1"/>
    <col min="14581" max="14581" width="37.85546875" style="1" customWidth="1"/>
    <col min="14582" max="14583" width="11.42578125" style="1" customWidth="1"/>
    <col min="14584" max="14584" width="11.42578125" style="1"/>
    <col min="14585" max="14585" width="11.42578125" style="1" customWidth="1"/>
    <col min="14586" max="14591" width="4.7109375" style="1" customWidth="1"/>
    <col min="14592" max="14593" width="11.42578125" style="1"/>
    <col min="14594" max="14595" width="12.140625" style="1" customWidth="1"/>
    <col min="14596" max="14596" width="14.85546875" style="1" customWidth="1"/>
    <col min="14597" max="14832" width="11.42578125" style="1"/>
    <col min="14833" max="14833" width="7.28515625" style="1" customWidth="1"/>
    <col min="14834" max="14834" width="57" style="1" customWidth="1"/>
    <col min="14835" max="14836" width="11.42578125" style="1" customWidth="1"/>
    <col min="14837" max="14837" width="37.85546875" style="1" customWidth="1"/>
    <col min="14838" max="14839" width="11.42578125" style="1" customWidth="1"/>
    <col min="14840" max="14840" width="11.42578125" style="1"/>
    <col min="14841" max="14841" width="11.42578125" style="1" customWidth="1"/>
    <col min="14842" max="14847" width="4.7109375" style="1" customWidth="1"/>
    <col min="14848" max="14849" width="11.42578125" style="1"/>
    <col min="14850" max="14851" width="12.140625" style="1" customWidth="1"/>
    <col min="14852" max="14852" width="14.85546875" style="1" customWidth="1"/>
    <col min="14853" max="15088" width="11.42578125" style="1"/>
    <col min="15089" max="15089" width="7.28515625" style="1" customWidth="1"/>
    <col min="15090" max="15090" width="57" style="1" customWidth="1"/>
    <col min="15091" max="15092" width="11.42578125" style="1" customWidth="1"/>
    <col min="15093" max="15093" width="37.85546875" style="1" customWidth="1"/>
    <col min="15094" max="15095" width="11.42578125" style="1" customWidth="1"/>
    <col min="15096" max="15096" width="11.42578125" style="1"/>
    <col min="15097" max="15097" width="11.42578125" style="1" customWidth="1"/>
    <col min="15098" max="15103" width="4.7109375" style="1" customWidth="1"/>
    <col min="15104" max="15105" width="11.42578125" style="1"/>
    <col min="15106" max="15107" width="12.140625" style="1" customWidth="1"/>
    <col min="15108" max="15108" width="14.85546875" style="1" customWidth="1"/>
    <col min="15109" max="15344" width="11.42578125" style="1"/>
    <col min="15345" max="15345" width="7.28515625" style="1" customWidth="1"/>
    <col min="15346" max="15346" width="57" style="1" customWidth="1"/>
    <col min="15347" max="15348" width="11.42578125" style="1" customWidth="1"/>
    <col min="15349" max="15349" width="37.85546875" style="1" customWidth="1"/>
    <col min="15350" max="15351" width="11.42578125" style="1" customWidth="1"/>
    <col min="15352" max="15352" width="11.42578125" style="1"/>
    <col min="15353" max="15353" width="11.42578125" style="1" customWidth="1"/>
    <col min="15354" max="15359" width="4.7109375" style="1" customWidth="1"/>
    <col min="15360" max="15361" width="11.42578125" style="1"/>
    <col min="15362" max="15363" width="12.140625" style="1" customWidth="1"/>
    <col min="15364" max="15364" width="14.85546875" style="1" customWidth="1"/>
    <col min="15365" max="15600" width="11.42578125" style="1"/>
    <col min="15601" max="15601" width="7.28515625" style="1" customWidth="1"/>
    <col min="15602" max="15602" width="57" style="1" customWidth="1"/>
    <col min="15603" max="15604" width="11.42578125" style="1" customWidth="1"/>
    <col min="15605" max="15605" width="37.85546875" style="1" customWidth="1"/>
    <col min="15606" max="15607" width="11.42578125" style="1" customWidth="1"/>
    <col min="15608" max="15608" width="11.42578125" style="1"/>
    <col min="15609" max="15609" width="11.42578125" style="1" customWidth="1"/>
    <col min="15610" max="15615" width="4.7109375" style="1" customWidth="1"/>
    <col min="15616" max="15617" width="11.42578125" style="1"/>
    <col min="15618" max="15619" width="12.140625" style="1" customWidth="1"/>
    <col min="15620" max="15620" width="14.85546875" style="1" customWidth="1"/>
    <col min="15621" max="15856" width="11.42578125" style="1"/>
    <col min="15857" max="15857" width="7.28515625" style="1" customWidth="1"/>
    <col min="15858" max="15858" width="57" style="1" customWidth="1"/>
    <col min="15859" max="15860" width="11.42578125" style="1" customWidth="1"/>
    <col min="15861" max="15861" width="37.85546875" style="1" customWidth="1"/>
    <col min="15862" max="15863" width="11.42578125" style="1" customWidth="1"/>
    <col min="15864" max="15864" width="11.42578125" style="1"/>
    <col min="15865" max="15865" width="11.42578125" style="1" customWidth="1"/>
    <col min="15866" max="15871" width="4.7109375" style="1" customWidth="1"/>
    <col min="15872" max="15873" width="11.42578125" style="1"/>
    <col min="15874" max="15875" width="12.140625" style="1" customWidth="1"/>
    <col min="15876" max="15876" width="14.85546875" style="1" customWidth="1"/>
    <col min="15877" max="16112" width="11.42578125" style="1"/>
    <col min="16113" max="16113" width="7.28515625" style="1" customWidth="1"/>
    <col min="16114" max="16114" width="57" style="1" customWidth="1"/>
    <col min="16115" max="16116" width="11.42578125" style="1" customWidth="1"/>
    <col min="16117" max="16117" width="37.85546875" style="1" customWidth="1"/>
    <col min="16118" max="16119" width="11.42578125" style="1" customWidth="1"/>
    <col min="16120" max="16120" width="11.42578125" style="1"/>
    <col min="16121" max="16121" width="11.42578125" style="1" customWidth="1"/>
    <col min="16122" max="16127" width="4.7109375" style="1" customWidth="1"/>
    <col min="16128" max="16129" width="11.42578125" style="1"/>
    <col min="16130" max="16131" width="12.140625" style="1" customWidth="1"/>
    <col min="16132" max="16132" width="14.85546875" style="1" customWidth="1"/>
    <col min="16133" max="16384" width="11.42578125" style="1"/>
  </cols>
  <sheetData>
    <row r="1" spans="1:10" ht="26.1" customHeight="1" x14ac:dyDescent="0.25">
      <c r="B1" s="161" t="s">
        <v>0</v>
      </c>
      <c r="C1" s="162"/>
      <c r="D1" s="162"/>
      <c r="E1" s="162"/>
      <c r="F1" s="162"/>
      <c r="G1" s="162"/>
      <c r="H1" s="162"/>
      <c r="I1" s="162"/>
      <c r="J1" s="163"/>
    </row>
    <row r="2" spans="1:10" ht="15" customHeight="1" x14ac:dyDescent="0.25">
      <c r="B2" s="164"/>
      <c r="C2" s="165"/>
      <c r="D2" s="165"/>
      <c r="E2" s="165"/>
      <c r="F2" s="165"/>
      <c r="G2" s="165"/>
      <c r="H2" s="165"/>
      <c r="I2" s="165"/>
      <c r="J2" s="166"/>
    </row>
    <row r="3" spans="1:10" ht="6.95" customHeight="1" x14ac:dyDescent="0.25">
      <c r="B3" s="35"/>
      <c r="C3" s="35"/>
      <c r="D3" s="35"/>
      <c r="E3" s="35"/>
      <c r="F3" s="35"/>
      <c r="G3" s="35"/>
      <c r="H3" s="35"/>
      <c r="I3" s="35"/>
      <c r="J3" s="35"/>
    </row>
    <row r="4" spans="1:10" ht="32.1" customHeight="1" x14ac:dyDescent="0.25">
      <c r="A4" s="36"/>
      <c r="B4" s="167" t="s">
        <v>1</v>
      </c>
      <c r="C4" s="168"/>
      <c r="D4" s="167" t="s">
        <v>54</v>
      </c>
      <c r="E4" s="167" t="s">
        <v>2</v>
      </c>
      <c r="F4" s="168"/>
      <c r="G4" s="173" t="s">
        <v>3</v>
      </c>
      <c r="H4" s="173"/>
      <c r="I4" s="174"/>
      <c r="J4" s="159" t="s">
        <v>766</v>
      </c>
    </row>
    <row r="5" spans="1:10" ht="31.5" customHeight="1" x14ac:dyDescent="0.25">
      <c r="A5" s="36"/>
      <c r="B5" s="171"/>
      <c r="C5" s="172"/>
      <c r="D5" s="171"/>
      <c r="E5" s="169"/>
      <c r="F5" s="170"/>
      <c r="G5" s="41" t="s">
        <v>53</v>
      </c>
      <c r="H5" s="43" t="s">
        <v>52</v>
      </c>
      <c r="I5" s="42" t="s">
        <v>51</v>
      </c>
      <c r="J5" s="160"/>
    </row>
    <row r="6" spans="1:10" x14ac:dyDescent="0.25">
      <c r="A6" s="53"/>
      <c r="D6" s="3"/>
      <c r="E6" s="36"/>
      <c r="F6" s="36"/>
      <c r="G6" s="3"/>
      <c r="H6" s="3"/>
      <c r="I6" s="3"/>
      <c r="J6" s="36"/>
    </row>
    <row r="7" spans="1:10" s="69" customFormat="1" ht="16.5" customHeight="1" x14ac:dyDescent="0.3">
      <c r="A7" s="68"/>
      <c r="B7" s="155" t="s">
        <v>104</v>
      </c>
      <c r="C7" s="156"/>
      <c r="D7" s="72"/>
      <c r="E7" s="72"/>
      <c r="F7" s="72"/>
      <c r="G7" s="72"/>
      <c r="H7" s="72"/>
      <c r="I7" s="72"/>
      <c r="J7" s="148"/>
    </row>
    <row r="8" spans="1:10" x14ac:dyDescent="0.25">
      <c r="A8" s="53"/>
      <c r="B8" s="70">
        <v>1.1000000000000001</v>
      </c>
      <c r="C8" s="151" t="s">
        <v>4</v>
      </c>
      <c r="D8" s="151"/>
      <c r="E8" s="151"/>
      <c r="F8" s="151"/>
      <c r="G8" s="151"/>
      <c r="H8" s="151"/>
      <c r="I8" s="151"/>
      <c r="J8" s="149"/>
    </row>
    <row r="9" spans="1:10" x14ac:dyDescent="0.25">
      <c r="A9" s="53"/>
      <c r="B9" s="71" t="s">
        <v>5</v>
      </c>
      <c r="C9" s="157" t="s">
        <v>6</v>
      </c>
      <c r="D9" s="157"/>
      <c r="E9" s="157"/>
      <c r="F9" s="157"/>
      <c r="G9" s="157"/>
      <c r="H9" s="157"/>
      <c r="I9" s="157"/>
      <c r="J9" s="107">
        <f>AVERAGE(J11,J14,J20,J27,J32,J35,J40)</f>
        <v>0</v>
      </c>
    </row>
    <row r="10" spans="1:10" ht="37.5" customHeight="1" x14ac:dyDescent="0.25">
      <c r="A10" s="37"/>
      <c r="B10" s="74" t="s">
        <v>101</v>
      </c>
      <c r="C10" s="113" t="s">
        <v>7</v>
      </c>
      <c r="D10" s="4">
        <v>5.0999999999999996</v>
      </c>
      <c r="E10" s="67" t="s">
        <v>55</v>
      </c>
      <c r="F10" s="5"/>
      <c r="G10" s="13"/>
      <c r="H10" s="13" t="s">
        <v>8</v>
      </c>
      <c r="I10" s="13"/>
      <c r="J10" s="13"/>
    </row>
    <row r="11" spans="1:10" ht="15" customHeight="1" x14ac:dyDescent="0.25">
      <c r="A11" s="37"/>
      <c r="B11" s="75"/>
      <c r="C11" s="102"/>
      <c r="D11" s="6"/>
      <c r="E11" s="6"/>
      <c r="F11" s="7"/>
      <c r="G11" s="59">
        <f>COUNTIF(G10:G10,"x")</f>
        <v>0</v>
      </c>
      <c r="H11" s="59">
        <f>COUNTIF(H10:H10,"x")</f>
        <v>1</v>
      </c>
      <c r="I11" s="59">
        <f>COUNTIF(I10:I10,"x")</f>
        <v>0</v>
      </c>
      <c r="J11" s="110">
        <f>IF(I11=1,"NA",G11/(1-I11))</f>
        <v>0</v>
      </c>
    </row>
    <row r="12" spans="1:10" ht="15" customHeight="1" x14ac:dyDescent="0.25">
      <c r="A12" s="54"/>
      <c r="B12" s="11"/>
      <c r="C12" s="114"/>
      <c r="D12" s="12"/>
      <c r="E12" s="12"/>
      <c r="F12" s="12"/>
      <c r="G12" s="38"/>
      <c r="H12" s="38"/>
      <c r="I12" s="38"/>
      <c r="J12" s="38"/>
    </row>
    <row r="13" spans="1:10" ht="52.5" x14ac:dyDescent="0.25">
      <c r="A13" s="37"/>
      <c r="B13" s="56" t="s">
        <v>102</v>
      </c>
      <c r="C13" s="113" t="s">
        <v>9</v>
      </c>
      <c r="D13" s="4" t="s">
        <v>100</v>
      </c>
      <c r="E13" s="55" t="s">
        <v>55</v>
      </c>
      <c r="F13" s="5"/>
      <c r="G13" s="20"/>
      <c r="H13" s="20" t="s">
        <v>8</v>
      </c>
      <c r="I13" s="20"/>
      <c r="J13" s="20"/>
    </row>
    <row r="14" spans="1:10" x14ac:dyDescent="0.25">
      <c r="A14" s="37"/>
      <c r="B14" s="75"/>
      <c r="C14" s="102"/>
      <c r="D14" s="6"/>
      <c r="E14" s="6"/>
      <c r="F14" s="7"/>
      <c r="G14" s="59">
        <f>COUNTIF(G13:G13,"x")</f>
        <v>0</v>
      </c>
      <c r="H14" s="59">
        <f>COUNTIF(H13:H13,"x")</f>
        <v>1</v>
      </c>
      <c r="I14" s="59">
        <f>COUNTIF(I13:I13,"x")</f>
        <v>0</v>
      </c>
      <c r="J14" s="110">
        <f>IF(I14=1,"NA",G14/(1-I14))</f>
        <v>0</v>
      </c>
    </row>
    <row r="15" spans="1:10" x14ac:dyDescent="0.25">
      <c r="A15" s="54"/>
      <c r="B15" s="11"/>
      <c r="C15" s="114"/>
      <c r="D15" s="12"/>
      <c r="E15" s="38"/>
      <c r="F15" s="38"/>
      <c r="G15" s="38"/>
      <c r="H15" s="38"/>
      <c r="I15" s="38"/>
      <c r="J15" s="38"/>
    </row>
    <row r="16" spans="1:10" ht="18.75" customHeight="1" x14ac:dyDescent="0.25">
      <c r="A16" s="37"/>
      <c r="B16" s="56" t="s">
        <v>756</v>
      </c>
      <c r="C16" s="115" t="s">
        <v>105</v>
      </c>
      <c r="D16" s="14" t="s">
        <v>713</v>
      </c>
      <c r="E16" s="55" t="s">
        <v>55</v>
      </c>
      <c r="F16" s="28"/>
      <c r="G16" s="61"/>
      <c r="H16" s="62"/>
      <c r="I16" s="63"/>
      <c r="J16" s="64"/>
    </row>
    <row r="17" spans="1:10" ht="52.5" x14ac:dyDescent="0.25">
      <c r="A17" s="37"/>
      <c r="B17" s="56" t="s">
        <v>756</v>
      </c>
      <c r="C17" s="104" t="s">
        <v>111</v>
      </c>
      <c r="D17" s="14" t="s">
        <v>713</v>
      </c>
      <c r="E17" s="55" t="s">
        <v>55</v>
      </c>
      <c r="F17" s="20"/>
      <c r="G17" s="20"/>
      <c r="H17" s="20" t="s">
        <v>8</v>
      </c>
      <c r="I17" s="20"/>
      <c r="J17" s="32"/>
    </row>
    <row r="18" spans="1:10" ht="52.5" x14ac:dyDescent="0.25">
      <c r="A18" s="37"/>
      <c r="B18" s="56" t="s">
        <v>756</v>
      </c>
      <c r="C18" s="104" t="s">
        <v>112</v>
      </c>
      <c r="D18" s="14" t="s">
        <v>713</v>
      </c>
      <c r="E18" s="55" t="s">
        <v>55</v>
      </c>
      <c r="F18" s="20"/>
      <c r="G18" s="20"/>
      <c r="H18" s="20" t="s">
        <v>8</v>
      </c>
      <c r="I18" s="20"/>
      <c r="J18" s="32"/>
    </row>
    <row r="19" spans="1:10" ht="52.5" x14ac:dyDescent="0.25">
      <c r="A19" s="37"/>
      <c r="B19" s="56" t="s">
        <v>756</v>
      </c>
      <c r="C19" s="102" t="s">
        <v>113</v>
      </c>
      <c r="D19" s="14" t="s">
        <v>713</v>
      </c>
      <c r="E19" s="55" t="s">
        <v>55</v>
      </c>
      <c r="F19" s="20"/>
      <c r="G19" s="20"/>
      <c r="H19" s="20" t="s">
        <v>8</v>
      </c>
      <c r="I19" s="20"/>
      <c r="J19" s="32"/>
    </row>
    <row r="20" spans="1:10" x14ac:dyDescent="0.25">
      <c r="A20" s="37"/>
      <c r="B20" s="75"/>
      <c r="C20" s="102"/>
      <c r="D20" s="6"/>
      <c r="E20" s="6"/>
      <c r="F20" s="7"/>
      <c r="G20" s="59">
        <f>COUNTIF(G17:G19,"x")</f>
        <v>0</v>
      </c>
      <c r="H20" s="59">
        <f>COUNTIF(H17:H19,"x")</f>
        <v>3</v>
      </c>
      <c r="I20" s="59">
        <f>COUNTIF(I17:I19,"x")</f>
        <v>0</v>
      </c>
      <c r="J20" s="110">
        <f>IF(I20=3,"NA",G20/(3-I20))</f>
        <v>0</v>
      </c>
    </row>
    <row r="21" spans="1:10" x14ac:dyDescent="0.25">
      <c r="A21" s="54"/>
      <c r="B21" s="11"/>
      <c r="C21" s="114"/>
      <c r="D21" s="12"/>
      <c r="E21" s="12"/>
      <c r="F21" s="12"/>
      <c r="G21" s="38"/>
      <c r="H21" s="38"/>
      <c r="I21" s="38"/>
      <c r="J21" s="38"/>
    </row>
    <row r="22" spans="1:10" ht="15" customHeight="1" x14ac:dyDescent="0.25">
      <c r="A22" s="37"/>
      <c r="B22" s="56" t="s">
        <v>757</v>
      </c>
      <c r="C22" s="115" t="s">
        <v>106</v>
      </c>
      <c r="D22" s="20" t="s">
        <v>711</v>
      </c>
      <c r="E22" s="55" t="s">
        <v>55</v>
      </c>
      <c r="F22" s="28"/>
      <c r="G22" s="61"/>
      <c r="H22" s="62"/>
      <c r="I22" s="63"/>
      <c r="J22" s="64"/>
    </row>
    <row r="23" spans="1:10" ht="52.5" x14ac:dyDescent="0.25">
      <c r="A23" s="37"/>
      <c r="B23" s="56" t="s">
        <v>757</v>
      </c>
      <c r="C23" s="104" t="s">
        <v>114</v>
      </c>
      <c r="D23" s="20" t="s">
        <v>711</v>
      </c>
      <c r="E23" s="55" t="s">
        <v>55</v>
      </c>
      <c r="F23" s="20"/>
      <c r="G23" s="16"/>
      <c r="H23" s="16" t="s">
        <v>8</v>
      </c>
      <c r="I23" s="16"/>
      <c r="J23" s="32"/>
    </row>
    <row r="24" spans="1:10" ht="52.5" x14ac:dyDescent="0.25">
      <c r="A24" s="37"/>
      <c r="B24" s="56" t="s">
        <v>757</v>
      </c>
      <c r="C24" s="104" t="s">
        <v>115</v>
      </c>
      <c r="D24" s="20" t="s">
        <v>711</v>
      </c>
      <c r="E24" s="55" t="s">
        <v>55</v>
      </c>
      <c r="F24" s="20"/>
      <c r="G24" s="19"/>
      <c r="H24" s="16" t="s">
        <v>8</v>
      </c>
      <c r="I24" s="16"/>
      <c r="J24" s="32"/>
    </row>
    <row r="25" spans="1:10" ht="24.75" customHeight="1" x14ac:dyDescent="0.25">
      <c r="A25" s="37"/>
      <c r="B25" s="56" t="s">
        <v>757</v>
      </c>
      <c r="C25" s="104" t="s">
        <v>116</v>
      </c>
      <c r="D25" s="20" t="s">
        <v>711</v>
      </c>
      <c r="E25" s="55" t="s">
        <v>55</v>
      </c>
      <c r="F25" s="20"/>
      <c r="G25" s="19"/>
      <c r="H25" s="16" t="s">
        <v>8</v>
      </c>
      <c r="I25" s="16"/>
      <c r="J25" s="32"/>
    </row>
    <row r="26" spans="1:10" ht="15" customHeight="1" x14ac:dyDescent="0.25">
      <c r="A26" s="37"/>
      <c r="B26" s="56" t="s">
        <v>757</v>
      </c>
      <c r="C26" s="116" t="s">
        <v>117</v>
      </c>
      <c r="D26" s="20" t="s">
        <v>711</v>
      </c>
      <c r="E26" s="55" t="s">
        <v>55</v>
      </c>
      <c r="F26" s="20"/>
      <c r="G26" s="23"/>
      <c r="H26" s="16" t="s">
        <v>8</v>
      </c>
      <c r="I26" s="16"/>
      <c r="J26" s="46"/>
    </row>
    <row r="27" spans="1:10" x14ac:dyDescent="0.25">
      <c r="A27" s="37"/>
      <c r="B27" s="75"/>
      <c r="C27" s="102"/>
      <c r="D27" s="6"/>
      <c r="E27" s="6"/>
      <c r="F27" s="7"/>
      <c r="G27" s="60">
        <f>COUNTIF(G23:G26,"x")</f>
        <v>0</v>
      </c>
      <c r="H27" s="60">
        <f>COUNTIF(H23:H26,"x")</f>
        <v>4</v>
      </c>
      <c r="I27" s="60">
        <f>COUNTIF(I23:I26,"x")</f>
        <v>0</v>
      </c>
      <c r="J27" s="110">
        <f>IF(I27=4,"NA",G27/(4-I27))</f>
        <v>0</v>
      </c>
    </row>
    <row r="28" spans="1:10" x14ac:dyDescent="0.25">
      <c r="A28" s="37"/>
      <c r="B28" s="77"/>
      <c r="C28" s="123"/>
      <c r="D28" s="15"/>
      <c r="E28" s="15"/>
      <c r="F28" s="33"/>
      <c r="G28" s="47"/>
      <c r="H28" s="47"/>
      <c r="I28" s="47"/>
      <c r="J28" s="135"/>
    </row>
    <row r="29" spans="1:10" ht="15" customHeight="1" x14ac:dyDescent="0.25">
      <c r="A29" s="37"/>
      <c r="B29" s="74" t="s">
        <v>758</v>
      </c>
      <c r="C29" s="119" t="s">
        <v>712</v>
      </c>
      <c r="D29" s="13" t="s">
        <v>99</v>
      </c>
      <c r="E29" s="67" t="s">
        <v>55</v>
      </c>
      <c r="F29" s="24"/>
      <c r="G29" s="141"/>
      <c r="H29" s="142"/>
      <c r="I29" s="143"/>
      <c r="J29" s="144"/>
    </row>
    <row r="30" spans="1:10" ht="15" customHeight="1" x14ac:dyDescent="0.25">
      <c r="A30" s="37"/>
      <c r="B30" s="56" t="s">
        <v>758</v>
      </c>
      <c r="C30" s="104" t="s">
        <v>118</v>
      </c>
      <c r="D30" s="20" t="s">
        <v>99</v>
      </c>
      <c r="E30" s="55" t="s">
        <v>55</v>
      </c>
      <c r="F30" s="20"/>
      <c r="G30" s="20"/>
      <c r="H30" s="20" t="s">
        <v>8</v>
      </c>
      <c r="I30" s="20"/>
      <c r="J30" s="32"/>
    </row>
    <row r="31" spans="1:10" ht="15" customHeight="1" x14ac:dyDescent="0.25">
      <c r="A31" s="37"/>
      <c r="B31" s="56" t="s">
        <v>758</v>
      </c>
      <c r="C31" s="102" t="s">
        <v>119</v>
      </c>
      <c r="D31" s="20" t="s">
        <v>99</v>
      </c>
      <c r="E31" s="55" t="s">
        <v>55</v>
      </c>
      <c r="F31" s="20"/>
      <c r="G31" s="20"/>
      <c r="H31" s="20" t="s">
        <v>8</v>
      </c>
      <c r="I31" s="20"/>
      <c r="J31" s="32"/>
    </row>
    <row r="32" spans="1:10" x14ac:dyDescent="0.25">
      <c r="A32" s="37"/>
      <c r="B32" s="75"/>
      <c r="C32" s="102"/>
      <c r="D32" s="6"/>
      <c r="E32" s="6"/>
      <c r="F32" s="7"/>
      <c r="G32" s="59">
        <f>COUNTIF(G30:G31,"x")</f>
        <v>0</v>
      </c>
      <c r="H32" s="59">
        <f>COUNTIF(H30:H31,"x")</f>
        <v>2</v>
      </c>
      <c r="I32" s="59">
        <f>COUNTIF(I30:I31,"x")</f>
        <v>0</v>
      </c>
      <c r="J32" s="110">
        <f>IF(I32=2,"NA",G32/(2-I32))</f>
        <v>0</v>
      </c>
    </row>
    <row r="33" spans="1:10" x14ac:dyDescent="0.25">
      <c r="A33" s="54"/>
      <c r="B33" s="11"/>
      <c r="C33" s="114"/>
      <c r="D33" s="12"/>
      <c r="E33" s="12"/>
      <c r="F33" s="12"/>
      <c r="G33" s="38"/>
      <c r="H33" s="38"/>
      <c r="I33" s="38"/>
      <c r="J33" s="38"/>
    </row>
    <row r="34" spans="1:10" ht="52.5" x14ac:dyDescent="0.25">
      <c r="A34" s="37"/>
      <c r="B34" s="56" t="s">
        <v>759</v>
      </c>
      <c r="C34" s="113" t="s">
        <v>107</v>
      </c>
      <c r="D34" s="4" t="s">
        <v>98</v>
      </c>
      <c r="E34" s="55" t="s">
        <v>55</v>
      </c>
      <c r="F34" s="5"/>
      <c r="G34" s="20"/>
      <c r="H34" s="20" t="s">
        <v>8</v>
      </c>
      <c r="I34" s="20"/>
      <c r="J34" s="20"/>
    </row>
    <row r="35" spans="1:10" x14ac:dyDescent="0.25">
      <c r="A35" s="37"/>
      <c r="B35" s="75"/>
      <c r="C35" s="102"/>
      <c r="D35" s="6"/>
      <c r="E35" s="6"/>
      <c r="F35" s="7"/>
      <c r="G35" s="59">
        <f>COUNTIF(G34:G34,"x")</f>
        <v>0</v>
      </c>
      <c r="H35" s="59">
        <f>COUNTIF(H34:H34,"x")</f>
        <v>1</v>
      </c>
      <c r="I35" s="59">
        <f>COUNTIF(I34:I34,"x")</f>
        <v>0</v>
      </c>
      <c r="J35" s="110">
        <f>IF(I35=1,"NA",G35/(1-I35))</f>
        <v>0</v>
      </c>
    </row>
    <row r="36" spans="1:10" x14ac:dyDescent="0.25">
      <c r="A36" s="54"/>
      <c r="B36" s="11"/>
      <c r="C36" s="114"/>
      <c r="D36" s="12"/>
      <c r="E36" s="12"/>
      <c r="F36" s="12"/>
      <c r="G36" s="38"/>
      <c r="H36" s="38"/>
      <c r="I36" s="38"/>
      <c r="J36" s="38"/>
    </row>
    <row r="37" spans="1:10" ht="15" customHeight="1" x14ac:dyDescent="0.25">
      <c r="A37" s="37"/>
      <c r="B37" s="56" t="s">
        <v>760</v>
      </c>
      <c r="C37" s="115" t="s">
        <v>108</v>
      </c>
      <c r="D37" s="13" t="s">
        <v>97</v>
      </c>
      <c r="E37" s="55" t="s">
        <v>55</v>
      </c>
      <c r="F37" s="24"/>
      <c r="G37" s="61"/>
      <c r="H37" s="62"/>
      <c r="I37" s="63"/>
      <c r="J37" s="64"/>
    </row>
    <row r="38" spans="1:10" ht="52.5" x14ac:dyDescent="0.25">
      <c r="A38" s="37"/>
      <c r="B38" s="56" t="s">
        <v>760</v>
      </c>
      <c r="C38" s="104" t="s">
        <v>120</v>
      </c>
      <c r="D38" s="13" t="s">
        <v>97</v>
      </c>
      <c r="E38" s="55" t="s">
        <v>55</v>
      </c>
      <c r="F38" s="20"/>
      <c r="G38" s="20"/>
      <c r="H38" s="20" t="s">
        <v>8</v>
      </c>
      <c r="I38" s="20"/>
      <c r="J38" s="32"/>
    </row>
    <row r="39" spans="1:10" ht="18" customHeight="1" x14ac:dyDescent="0.25">
      <c r="A39" s="37"/>
      <c r="B39" s="56" t="s">
        <v>760</v>
      </c>
      <c r="C39" s="117" t="s">
        <v>121</v>
      </c>
      <c r="D39" s="13" t="s">
        <v>97</v>
      </c>
      <c r="E39" s="55" t="s">
        <v>55</v>
      </c>
      <c r="F39" s="20"/>
      <c r="G39" s="20"/>
      <c r="H39" s="20" t="s">
        <v>8</v>
      </c>
      <c r="I39" s="20"/>
      <c r="J39" s="32"/>
    </row>
    <row r="40" spans="1:10" x14ac:dyDescent="0.25">
      <c r="A40" s="37"/>
      <c r="B40" s="75"/>
      <c r="C40" s="7"/>
      <c r="D40" s="6"/>
      <c r="E40" s="6"/>
      <c r="F40" s="7"/>
      <c r="G40" s="59">
        <f>COUNTIF(G38:G39,"x")</f>
        <v>0</v>
      </c>
      <c r="H40" s="59">
        <f>COUNTIF(H38:H39,"x")</f>
        <v>2</v>
      </c>
      <c r="I40" s="59">
        <f>COUNTIF(I38:I39,"x")</f>
        <v>0</v>
      </c>
      <c r="J40" s="110">
        <f>IF(I40=2,"NA",G40/(2-I40))</f>
        <v>0</v>
      </c>
    </row>
    <row r="41" spans="1:10" x14ac:dyDescent="0.25">
      <c r="A41" s="37"/>
      <c r="B41" s="76"/>
      <c r="C41" s="10"/>
      <c r="D41" s="9"/>
      <c r="E41" s="9"/>
      <c r="F41" s="10"/>
      <c r="G41" s="34"/>
      <c r="H41" s="34"/>
      <c r="I41" s="51"/>
      <c r="J41" s="37"/>
    </row>
    <row r="42" spans="1:10" x14ac:dyDescent="0.25">
      <c r="A42" s="54"/>
      <c r="B42" s="70" t="s">
        <v>10</v>
      </c>
      <c r="C42" s="151" t="s">
        <v>11</v>
      </c>
      <c r="D42" s="151"/>
      <c r="E42" s="151"/>
      <c r="F42" s="151"/>
      <c r="G42" s="151"/>
      <c r="H42" s="151"/>
      <c r="I42" s="151"/>
      <c r="J42" s="107">
        <f>AVERAGE(J44,J57)</f>
        <v>0</v>
      </c>
    </row>
    <row r="43" spans="1:10" ht="33.75" customHeight="1" x14ac:dyDescent="0.25">
      <c r="A43" s="37"/>
      <c r="B43" s="56" t="s">
        <v>767</v>
      </c>
      <c r="C43" s="118" t="s">
        <v>109</v>
      </c>
      <c r="D43" s="17">
        <v>5.2</v>
      </c>
      <c r="E43" s="55" t="s">
        <v>55</v>
      </c>
      <c r="F43" s="27"/>
      <c r="G43" s="20"/>
      <c r="H43" s="20" t="s">
        <v>8</v>
      </c>
      <c r="I43" s="20"/>
      <c r="J43" s="20"/>
    </row>
    <row r="44" spans="1:10" x14ac:dyDescent="0.25">
      <c r="A44" s="37"/>
      <c r="B44" s="75"/>
      <c r="C44" s="102"/>
      <c r="D44" s="6"/>
      <c r="E44" s="6"/>
      <c r="F44" s="7"/>
      <c r="G44" s="59">
        <f>COUNTIF(G43:G43,"x")</f>
        <v>0</v>
      </c>
      <c r="H44" s="59">
        <f>COUNTIF(H43:H43,"x")</f>
        <v>1</v>
      </c>
      <c r="I44" s="59">
        <f>COUNTIF(I43:I43,"x")</f>
        <v>0</v>
      </c>
      <c r="J44" s="110">
        <f>IF(I44=1,"NA",G44/(1-I44))</f>
        <v>0</v>
      </c>
    </row>
    <row r="45" spans="1:10" x14ac:dyDescent="0.25">
      <c r="A45" s="37"/>
      <c r="B45" s="76"/>
      <c r="C45" s="103"/>
      <c r="D45" s="9"/>
      <c r="E45" s="9"/>
      <c r="F45" s="10"/>
      <c r="G45" s="34"/>
      <c r="H45" s="34"/>
      <c r="I45" s="51"/>
      <c r="J45" s="37"/>
    </row>
    <row r="46" spans="1:10" ht="52.5" x14ac:dyDescent="0.25">
      <c r="A46" s="37"/>
      <c r="B46" s="56" t="s">
        <v>768</v>
      </c>
      <c r="C46" s="101" t="s">
        <v>110</v>
      </c>
      <c r="D46" s="20" t="s">
        <v>96</v>
      </c>
      <c r="E46" s="55" t="s">
        <v>55</v>
      </c>
      <c r="F46" s="28"/>
      <c r="G46" s="61"/>
      <c r="H46" s="62"/>
      <c r="I46" s="63"/>
      <c r="J46" s="64"/>
    </row>
    <row r="47" spans="1:10" ht="15" customHeight="1" x14ac:dyDescent="0.25">
      <c r="A47" s="37"/>
      <c r="B47" s="56" t="s">
        <v>768</v>
      </c>
      <c r="C47" s="104" t="s">
        <v>122</v>
      </c>
      <c r="D47" s="20" t="s">
        <v>701</v>
      </c>
      <c r="E47" s="55" t="s">
        <v>55</v>
      </c>
      <c r="F47" s="20"/>
      <c r="G47" s="16"/>
      <c r="H47" s="16" t="s">
        <v>8</v>
      </c>
      <c r="I47" s="16"/>
      <c r="J47" s="32"/>
    </row>
    <row r="48" spans="1:10" ht="15" customHeight="1" x14ac:dyDescent="0.25">
      <c r="A48" s="37"/>
      <c r="B48" s="56" t="s">
        <v>768</v>
      </c>
      <c r="C48" s="104" t="s">
        <v>123</v>
      </c>
      <c r="D48" s="20" t="s">
        <v>702</v>
      </c>
      <c r="E48" s="55" t="s">
        <v>55</v>
      </c>
      <c r="F48" s="20"/>
      <c r="G48" s="19"/>
      <c r="H48" s="16" t="s">
        <v>8</v>
      </c>
      <c r="I48" s="16"/>
      <c r="J48" s="32"/>
    </row>
    <row r="49" spans="1:10" ht="15" customHeight="1" x14ac:dyDescent="0.25">
      <c r="A49" s="37"/>
      <c r="B49" s="56" t="s">
        <v>768</v>
      </c>
      <c r="C49" s="104" t="s">
        <v>124</v>
      </c>
      <c r="D49" s="20" t="s">
        <v>703</v>
      </c>
      <c r="E49" s="55" t="s">
        <v>55</v>
      </c>
      <c r="F49" s="20"/>
      <c r="G49" s="19"/>
      <c r="H49" s="16" t="s">
        <v>8</v>
      </c>
      <c r="I49" s="16"/>
      <c r="J49" s="32"/>
    </row>
    <row r="50" spans="1:10" ht="15" customHeight="1" x14ac:dyDescent="0.25">
      <c r="A50" s="37"/>
      <c r="B50" s="56" t="s">
        <v>768</v>
      </c>
      <c r="C50" s="105" t="s">
        <v>125</v>
      </c>
      <c r="D50" s="20" t="s">
        <v>704</v>
      </c>
      <c r="E50" s="55" t="s">
        <v>55</v>
      </c>
      <c r="F50" s="20"/>
      <c r="G50" s="19"/>
      <c r="H50" s="16" t="s">
        <v>8</v>
      </c>
      <c r="I50" s="16"/>
      <c r="J50" s="32"/>
    </row>
    <row r="51" spans="1:10" ht="15" customHeight="1" x14ac:dyDescent="0.25">
      <c r="A51" s="37"/>
      <c r="B51" s="56" t="s">
        <v>768</v>
      </c>
      <c r="C51" s="101" t="s">
        <v>126</v>
      </c>
      <c r="D51" s="20" t="s">
        <v>705</v>
      </c>
      <c r="E51" s="55" t="s">
        <v>55</v>
      </c>
      <c r="F51" s="20"/>
      <c r="G51" s="19"/>
      <c r="H51" s="16" t="s">
        <v>8</v>
      </c>
      <c r="I51" s="16"/>
      <c r="J51" s="32"/>
    </row>
    <row r="52" spans="1:10" ht="15" customHeight="1" x14ac:dyDescent="0.25">
      <c r="A52" s="37"/>
      <c r="B52" s="56" t="s">
        <v>768</v>
      </c>
      <c r="C52" s="101" t="s">
        <v>127</v>
      </c>
      <c r="D52" s="20" t="s">
        <v>706</v>
      </c>
      <c r="E52" s="55" t="s">
        <v>55</v>
      </c>
      <c r="F52" s="20"/>
      <c r="G52" s="19"/>
      <c r="H52" s="16" t="s">
        <v>8</v>
      </c>
      <c r="I52" s="16"/>
      <c r="J52" s="32"/>
    </row>
    <row r="53" spans="1:10" ht="15" customHeight="1" x14ac:dyDescent="0.25">
      <c r="A53" s="37"/>
      <c r="B53" s="56" t="s">
        <v>768</v>
      </c>
      <c r="C53" s="101" t="s">
        <v>128</v>
      </c>
      <c r="D53" s="20" t="s">
        <v>707</v>
      </c>
      <c r="E53" s="55" t="s">
        <v>55</v>
      </c>
      <c r="F53" s="20"/>
      <c r="G53" s="19"/>
      <c r="H53" s="16" t="s">
        <v>8</v>
      </c>
      <c r="I53" s="16"/>
      <c r="J53" s="32"/>
    </row>
    <row r="54" spans="1:10" ht="15" customHeight="1" x14ac:dyDescent="0.25">
      <c r="A54" s="37"/>
      <c r="B54" s="56" t="s">
        <v>768</v>
      </c>
      <c r="C54" s="101" t="s">
        <v>129</v>
      </c>
      <c r="D54" s="20" t="s">
        <v>708</v>
      </c>
      <c r="E54" s="55" t="s">
        <v>55</v>
      </c>
      <c r="F54" s="20"/>
      <c r="G54" s="19"/>
      <c r="H54" s="16" t="s">
        <v>8</v>
      </c>
      <c r="I54" s="16"/>
      <c r="J54" s="32"/>
    </row>
    <row r="55" spans="1:10" ht="52.5" x14ac:dyDescent="0.25">
      <c r="A55" s="37"/>
      <c r="B55" s="56" t="s">
        <v>768</v>
      </c>
      <c r="C55" s="101" t="s">
        <v>130</v>
      </c>
      <c r="D55" s="20" t="s">
        <v>709</v>
      </c>
      <c r="E55" s="55" t="s">
        <v>55</v>
      </c>
      <c r="F55" s="20"/>
      <c r="G55" s="19"/>
      <c r="H55" s="16" t="s">
        <v>8</v>
      </c>
      <c r="I55" s="16"/>
      <c r="J55" s="32"/>
    </row>
    <row r="56" spans="1:10" ht="52.5" x14ac:dyDescent="0.25">
      <c r="A56" s="37"/>
      <c r="B56" s="56" t="s">
        <v>768</v>
      </c>
      <c r="C56" s="101" t="s">
        <v>131</v>
      </c>
      <c r="D56" s="20" t="s">
        <v>710</v>
      </c>
      <c r="E56" s="55" t="s">
        <v>55</v>
      </c>
      <c r="F56" s="20"/>
      <c r="G56" s="19"/>
      <c r="H56" s="16" t="s">
        <v>8</v>
      </c>
      <c r="I56" s="16"/>
      <c r="J56" s="32"/>
    </row>
    <row r="57" spans="1:10" x14ac:dyDescent="0.25">
      <c r="A57" s="37"/>
      <c r="B57" s="75"/>
      <c r="C57" s="7"/>
      <c r="D57" s="6"/>
      <c r="E57" s="6"/>
      <c r="F57" s="7"/>
      <c r="G57" s="60">
        <f>COUNTIF(G47:G56,"x")</f>
        <v>0</v>
      </c>
      <c r="H57" s="60">
        <f>COUNTIF(H47:H56,"x")</f>
        <v>10</v>
      </c>
      <c r="I57" s="60">
        <f>COUNTIF(I47:I56,"x")</f>
        <v>0</v>
      </c>
      <c r="J57" s="110">
        <f>IF(I57=10,"NA",G57/(10-I57))</f>
        <v>0</v>
      </c>
    </row>
    <row r="58" spans="1:10" x14ac:dyDescent="0.25">
      <c r="A58" s="37"/>
      <c r="B58" s="76"/>
      <c r="C58" s="10"/>
      <c r="D58" s="9"/>
      <c r="E58" s="9"/>
      <c r="F58" s="10"/>
      <c r="G58" s="45"/>
      <c r="H58" s="45"/>
      <c r="I58" s="52"/>
      <c r="J58" s="37"/>
    </row>
    <row r="59" spans="1:10" ht="17.25" customHeight="1" x14ac:dyDescent="0.25">
      <c r="A59" s="54"/>
      <c r="B59" s="108">
        <v>1.2</v>
      </c>
      <c r="C59" s="158" t="s">
        <v>356</v>
      </c>
      <c r="D59" s="151"/>
      <c r="E59" s="151"/>
      <c r="F59" s="151"/>
      <c r="G59" s="151"/>
      <c r="H59" s="151"/>
      <c r="I59" s="151"/>
      <c r="J59" s="136"/>
    </row>
    <row r="60" spans="1:10" x14ac:dyDescent="0.25">
      <c r="A60" s="54"/>
      <c r="B60" s="70" t="s">
        <v>12</v>
      </c>
      <c r="C60" s="158" t="s">
        <v>4</v>
      </c>
      <c r="D60" s="151"/>
      <c r="E60" s="151"/>
      <c r="F60" s="151"/>
      <c r="G60" s="151"/>
      <c r="H60" s="151"/>
      <c r="I60" s="151"/>
      <c r="J60" s="107">
        <f>AVERAGE(J68,J79)</f>
        <v>0</v>
      </c>
    </row>
    <row r="61" spans="1:10" ht="52.5" x14ac:dyDescent="0.25">
      <c r="A61" s="37"/>
      <c r="B61" s="74" t="s">
        <v>358</v>
      </c>
      <c r="C61" s="119" t="s">
        <v>694</v>
      </c>
      <c r="D61" s="4" t="s">
        <v>95</v>
      </c>
      <c r="E61" s="67" t="s">
        <v>55</v>
      </c>
      <c r="F61" s="5"/>
      <c r="G61" s="91"/>
      <c r="H61" s="92"/>
      <c r="I61" s="93"/>
      <c r="J61" s="94"/>
    </row>
    <row r="62" spans="1:10" ht="15" customHeight="1" x14ac:dyDescent="0.25">
      <c r="A62" s="37"/>
      <c r="B62" s="74" t="s">
        <v>358</v>
      </c>
      <c r="C62" s="104" t="s">
        <v>122</v>
      </c>
      <c r="D62" s="20" t="s">
        <v>695</v>
      </c>
      <c r="E62" s="55" t="s">
        <v>55</v>
      </c>
      <c r="F62" s="20"/>
      <c r="G62" s="20"/>
      <c r="H62" s="20" t="s">
        <v>8</v>
      </c>
      <c r="I62" s="20"/>
      <c r="J62" s="32"/>
    </row>
    <row r="63" spans="1:10" ht="15" customHeight="1" x14ac:dyDescent="0.25">
      <c r="A63" s="37"/>
      <c r="B63" s="74" t="s">
        <v>358</v>
      </c>
      <c r="C63" s="104" t="s">
        <v>123</v>
      </c>
      <c r="D63" s="20" t="s">
        <v>696</v>
      </c>
      <c r="E63" s="55" t="s">
        <v>55</v>
      </c>
      <c r="F63" s="20"/>
      <c r="G63" s="20"/>
      <c r="H63" s="20" t="s">
        <v>8</v>
      </c>
      <c r="I63" s="20"/>
      <c r="J63" s="32"/>
    </row>
    <row r="64" spans="1:10" ht="15" customHeight="1" x14ac:dyDescent="0.25">
      <c r="A64" s="37"/>
      <c r="B64" s="74" t="s">
        <v>358</v>
      </c>
      <c r="C64" s="104" t="s">
        <v>132</v>
      </c>
      <c r="D64" s="20" t="s">
        <v>697</v>
      </c>
      <c r="E64" s="55" t="s">
        <v>55</v>
      </c>
      <c r="F64" s="20"/>
      <c r="G64" s="20"/>
      <c r="H64" s="20" t="s">
        <v>8</v>
      </c>
      <c r="I64" s="20"/>
      <c r="J64" s="32"/>
    </row>
    <row r="65" spans="1:10" ht="15" customHeight="1" x14ac:dyDescent="0.25">
      <c r="A65" s="37"/>
      <c r="B65" s="74" t="s">
        <v>358</v>
      </c>
      <c r="C65" s="105" t="s">
        <v>133</v>
      </c>
      <c r="D65" s="20" t="s">
        <v>698</v>
      </c>
      <c r="E65" s="55" t="s">
        <v>55</v>
      </c>
      <c r="F65" s="20"/>
      <c r="G65" s="20"/>
      <c r="H65" s="20" t="s">
        <v>8</v>
      </c>
      <c r="I65" s="20"/>
      <c r="J65" s="32"/>
    </row>
    <row r="66" spans="1:10" ht="15" customHeight="1" x14ac:dyDescent="0.25">
      <c r="A66" s="37"/>
      <c r="B66" s="74" t="s">
        <v>358</v>
      </c>
      <c r="C66" s="101" t="s">
        <v>134</v>
      </c>
      <c r="D66" s="20" t="s">
        <v>699</v>
      </c>
      <c r="E66" s="55" t="s">
        <v>55</v>
      </c>
      <c r="F66" s="20"/>
      <c r="G66" s="20"/>
      <c r="H66" s="20" t="s">
        <v>8</v>
      </c>
      <c r="I66" s="20"/>
      <c r="J66" s="32"/>
    </row>
    <row r="67" spans="1:10" ht="15" customHeight="1" x14ac:dyDescent="0.25">
      <c r="A67" s="37"/>
      <c r="B67" s="74" t="s">
        <v>358</v>
      </c>
      <c r="C67" s="118" t="s">
        <v>135</v>
      </c>
      <c r="D67" s="20" t="s">
        <v>700</v>
      </c>
      <c r="E67" s="55" t="s">
        <v>55</v>
      </c>
      <c r="F67" s="20"/>
      <c r="G67" s="20"/>
      <c r="H67" s="20" t="s">
        <v>8</v>
      </c>
      <c r="I67" s="20"/>
      <c r="J67" s="32"/>
    </row>
    <row r="68" spans="1:10" x14ac:dyDescent="0.25">
      <c r="A68" s="37"/>
      <c r="B68" s="75"/>
      <c r="C68" s="102"/>
      <c r="D68" s="6"/>
      <c r="E68" s="6"/>
      <c r="F68" s="7"/>
      <c r="G68" s="59">
        <f>COUNTIF(G62:G67,"x")</f>
        <v>0</v>
      </c>
      <c r="H68" s="59">
        <f>COUNTIF(H62:H67,"x")</f>
        <v>6</v>
      </c>
      <c r="I68" s="59">
        <f>COUNTIF(I62:I67,"x")</f>
        <v>0</v>
      </c>
      <c r="J68" s="110">
        <f>IF(I68=6,"NA",G68/(6-I68))</f>
        <v>0</v>
      </c>
    </row>
    <row r="69" spans="1:10" x14ac:dyDescent="0.25">
      <c r="A69" s="37"/>
      <c r="B69" s="76"/>
      <c r="C69" s="103"/>
      <c r="D69" s="9"/>
      <c r="E69" s="9"/>
      <c r="F69" s="10"/>
      <c r="G69" s="34"/>
      <c r="H69" s="34"/>
      <c r="I69" s="51"/>
      <c r="J69" s="37"/>
    </row>
    <row r="70" spans="1:10" ht="15" customHeight="1" x14ac:dyDescent="0.25">
      <c r="A70" s="37"/>
      <c r="B70" s="56" t="s">
        <v>359</v>
      </c>
      <c r="C70" s="101" t="s">
        <v>693</v>
      </c>
      <c r="D70" s="20" t="s">
        <v>692</v>
      </c>
      <c r="E70" s="55" t="s">
        <v>55</v>
      </c>
      <c r="F70" s="28"/>
      <c r="G70" s="61"/>
      <c r="H70" s="62"/>
      <c r="I70" s="63"/>
      <c r="J70" s="64"/>
    </row>
    <row r="71" spans="1:10" ht="15" customHeight="1" x14ac:dyDescent="0.25">
      <c r="A71" s="37"/>
      <c r="B71" s="74" t="s">
        <v>359</v>
      </c>
      <c r="C71" s="104" t="s">
        <v>136</v>
      </c>
      <c r="D71" s="20" t="s">
        <v>692</v>
      </c>
      <c r="E71" s="55" t="s">
        <v>55</v>
      </c>
      <c r="F71" s="20"/>
      <c r="G71" s="20"/>
      <c r="H71" s="16" t="s">
        <v>8</v>
      </c>
      <c r="I71" s="16"/>
      <c r="J71" s="32"/>
    </row>
    <row r="72" spans="1:10" ht="15" customHeight="1" x14ac:dyDescent="0.25">
      <c r="A72" s="37"/>
      <c r="B72" s="74" t="s">
        <v>359</v>
      </c>
      <c r="C72" s="104" t="s">
        <v>137</v>
      </c>
      <c r="D72" s="20" t="s">
        <v>692</v>
      </c>
      <c r="E72" s="55" t="s">
        <v>55</v>
      </c>
      <c r="F72" s="20"/>
      <c r="G72" s="20"/>
      <c r="H72" s="16" t="s">
        <v>8</v>
      </c>
      <c r="I72" s="16"/>
      <c r="J72" s="32"/>
    </row>
    <row r="73" spans="1:10" ht="15" customHeight="1" x14ac:dyDescent="0.25">
      <c r="A73" s="37"/>
      <c r="B73" s="74" t="s">
        <v>359</v>
      </c>
      <c r="C73" s="104" t="s">
        <v>138</v>
      </c>
      <c r="D73" s="20" t="s">
        <v>692</v>
      </c>
      <c r="E73" s="55" t="s">
        <v>55</v>
      </c>
      <c r="F73" s="20"/>
      <c r="G73" s="20"/>
      <c r="H73" s="16" t="s">
        <v>8</v>
      </c>
      <c r="I73" s="16"/>
      <c r="J73" s="32"/>
    </row>
    <row r="74" spans="1:10" ht="15" customHeight="1" x14ac:dyDescent="0.25">
      <c r="A74" s="37"/>
      <c r="B74" s="74" t="s">
        <v>359</v>
      </c>
      <c r="C74" s="105" t="s">
        <v>139</v>
      </c>
      <c r="D74" s="20" t="s">
        <v>692</v>
      </c>
      <c r="E74" s="55" t="s">
        <v>55</v>
      </c>
      <c r="F74" s="20"/>
      <c r="G74" s="20"/>
      <c r="H74" s="16" t="s">
        <v>8</v>
      </c>
      <c r="I74" s="16"/>
      <c r="J74" s="32"/>
    </row>
    <row r="75" spans="1:10" ht="15" customHeight="1" x14ac:dyDescent="0.25">
      <c r="A75" s="37"/>
      <c r="B75" s="74" t="s">
        <v>359</v>
      </c>
      <c r="C75" s="101" t="s">
        <v>140</v>
      </c>
      <c r="D75" s="20" t="s">
        <v>692</v>
      </c>
      <c r="E75" s="55" t="s">
        <v>55</v>
      </c>
      <c r="F75" s="20"/>
      <c r="G75" s="20"/>
      <c r="H75" s="16" t="s">
        <v>8</v>
      </c>
      <c r="I75" s="16"/>
      <c r="J75" s="32"/>
    </row>
    <row r="76" spans="1:10" ht="15" customHeight="1" x14ac:dyDescent="0.25">
      <c r="A76" s="37"/>
      <c r="B76" s="74" t="s">
        <v>359</v>
      </c>
      <c r="C76" s="101" t="s">
        <v>141</v>
      </c>
      <c r="D76" s="20" t="s">
        <v>692</v>
      </c>
      <c r="E76" s="55" t="s">
        <v>55</v>
      </c>
      <c r="F76" s="20"/>
      <c r="G76" s="20"/>
      <c r="H76" s="16" t="s">
        <v>8</v>
      </c>
      <c r="I76" s="16"/>
      <c r="J76" s="32"/>
    </row>
    <row r="77" spans="1:10" ht="15" customHeight="1" x14ac:dyDescent="0.25">
      <c r="A77" s="37"/>
      <c r="B77" s="74" t="s">
        <v>359</v>
      </c>
      <c r="C77" s="101" t="s">
        <v>142</v>
      </c>
      <c r="D77" s="20" t="s">
        <v>692</v>
      </c>
      <c r="E77" s="55" t="s">
        <v>55</v>
      </c>
      <c r="F77" s="20"/>
      <c r="G77" s="20"/>
      <c r="H77" s="16" t="s">
        <v>8</v>
      </c>
      <c r="I77" s="16"/>
      <c r="J77" s="32"/>
    </row>
    <row r="78" spans="1:10" ht="15" customHeight="1" x14ac:dyDescent="0.25">
      <c r="A78" s="37"/>
      <c r="B78" s="74" t="s">
        <v>359</v>
      </c>
      <c r="C78" s="118" t="s">
        <v>143</v>
      </c>
      <c r="D78" s="20" t="s">
        <v>692</v>
      </c>
      <c r="E78" s="55" t="s">
        <v>55</v>
      </c>
      <c r="F78" s="20"/>
      <c r="G78" s="20"/>
      <c r="H78" s="16" t="s">
        <v>8</v>
      </c>
      <c r="I78" s="16"/>
      <c r="J78" s="32"/>
    </row>
    <row r="79" spans="1:10" x14ac:dyDescent="0.25">
      <c r="A79" s="37"/>
      <c r="B79" s="75"/>
      <c r="C79" s="7"/>
      <c r="D79" s="6"/>
      <c r="E79" s="6"/>
      <c r="F79" s="7"/>
      <c r="G79" s="59">
        <f>COUNTIF(G71:G78,"x")</f>
        <v>0</v>
      </c>
      <c r="H79" s="59">
        <f>COUNTIF(H71:H78,"x")</f>
        <v>8</v>
      </c>
      <c r="I79" s="59">
        <f>COUNTIF(I71:I78,"x")</f>
        <v>0</v>
      </c>
      <c r="J79" s="110">
        <f>IF(I79=8,"NA",G79/(8-I79))</f>
        <v>0</v>
      </c>
    </row>
    <row r="80" spans="1:10" x14ac:dyDescent="0.25">
      <c r="A80" s="37"/>
      <c r="B80" s="76"/>
      <c r="C80" s="10"/>
      <c r="D80" s="9"/>
      <c r="E80" s="9"/>
      <c r="F80" s="10"/>
      <c r="G80" s="34"/>
      <c r="H80" s="34"/>
      <c r="I80" s="51"/>
      <c r="J80" s="37"/>
    </row>
    <row r="81" spans="1:10" ht="19.5" x14ac:dyDescent="0.25">
      <c r="A81" s="54"/>
      <c r="B81" s="70" t="s">
        <v>13</v>
      </c>
      <c r="C81" s="87" t="s">
        <v>14</v>
      </c>
      <c r="D81" s="89"/>
      <c r="E81" s="90"/>
      <c r="F81" s="90"/>
      <c r="G81" s="89"/>
      <c r="H81" s="89"/>
      <c r="I81" s="89"/>
      <c r="J81" s="107">
        <f>AVERAGE(J96,J109)</f>
        <v>0</v>
      </c>
    </row>
    <row r="82" spans="1:10" ht="52.5" x14ac:dyDescent="0.25">
      <c r="A82" s="37"/>
      <c r="B82" s="56" t="s">
        <v>360</v>
      </c>
      <c r="C82" s="101" t="s">
        <v>678</v>
      </c>
      <c r="D82" s="20" t="s">
        <v>94</v>
      </c>
      <c r="E82" s="55" t="s">
        <v>55</v>
      </c>
      <c r="F82" s="28"/>
      <c r="G82" s="61"/>
      <c r="H82" s="62"/>
      <c r="I82" s="63"/>
      <c r="J82" s="64"/>
    </row>
    <row r="83" spans="1:10" ht="52.5" x14ac:dyDescent="0.25">
      <c r="A83" s="37"/>
      <c r="B83" s="56" t="s">
        <v>360</v>
      </c>
      <c r="C83" s="104" t="s">
        <v>122</v>
      </c>
      <c r="D83" s="20" t="s">
        <v>679</v>
      </c>
      <c r="E83" s="55" t="s">
        <v>55</v>
      </c>
      <c r="F83" s="20"/>
      <c r="G83" s="16"/>
      <c r="H83" s="16" t="s">
        <v>8</v>
      </c>
      <c r="I83" s="16"/>
      <c r="J83" s="32"/>
    </row>
    <row r="84" spans="1:10" ht="52.5" x14ac:dyDescent="0.25">
      <c r="A84" s="37"/>
      <c r="B84" s="56" t="s">
        <v>360</v>
      </c>
      <c r="C84" s="104" t="s">
        <v>123</v>
      </c>
      <c r="D84" s="20" t="s">
        <v>680</v>
      </c>
      <c r="E84" s="55" t="s">
        <v>55</v>
      </c>
      <c r="F84" s="20"/>
      <c r="G84" s="19"/>
      <c r="H84" s="16" t="s">
        <v>8</v>
      </c>
      <c r="I84" s="16"/>
      <c r="J84" s="32"/>
    </row>
    <row r="85" spans="1:10" ht="52.5" x14ac:dyDescent="0.25">
      <c r="A85" s="37"/>
      <c r="B85" s="56" t="s">
        <v>360</v>
      </c>
      <c r="C85" s="104" t="s">
        <v>144</v>
      </c>
      <c r="D85" s="20" t="s">
        <v>681</v>
      </c>
      <c r="E85" s="55" t="s">
        <v>55</v>
      </c>
      <c r="F85" s="20"/>
      <c r="G85" s="19"/>
      <c r="H85" s="16" t="s">
        <v>8</v>
      </c>
      <c r="I85" s="16"/>
      <c r="J85" s="32"/>
    </row>
    <row r="86" spans="1:10" ht="52.5" x14ac:dyDescent="0.25">
      <c r="A86" s="37"/>
      <c r="B86" s="56" t="s">
        <v>360</v>
      </c>
      <c r="C86" s="105" t="s">
        <v>145</v>
      </c>
      <c r="D86" s="20" t="s">
        <v>682</v>
      </c>
      <c r="E86" s="55" t="s">
        <v>55</v>
      </c>
      <c r="F86" s="20"/>
      <c r="G86" s="19"/>
      <c r="H86" s="16" t="s">
        <v>8</v>
      </c>
      <c r="I86" s="16"/>
      <c r="J86" s="32"/>
    </row>
    <row r="87" spans="1:10" ht="52.5" x14ac:dyDescent="0.25">
      <c r="A87" s="37"/>
      <c r="B87" s="56" t="s">
        <v>360</v>
      </c>
      <c r="C87" s="101" t="s">
        <v>146</v>
      </c>
      <c r="D87" s="20" t="s">
        <v>683</v>
      </c>
      <c r="E87" s="55" t="s">
        <v>55</v>
      </c>
      <c r="F87" s="20"/>
      <c r="G87" s="19"/>
      <c r="H87" s="16" t="s">
        <v>8</v>
      </c>
      <c r="I87" s="16"/>
      <c r="J87" s="32"/>
    </row>
    <row r="88" spans="1:10" ht="52.5" x14ac:dyDescent="0.25">
      <c r="A88" s="37"/>
      <c r="B88" s="56" t="s">
        <v>360</v>
      </c>
      <c r="C88" s="101" t="s">
        <v>132</v>
      </c>
      <c r="D88" s="20" t="s">
        <v>684</v>
      </c>
      <c r="E88" s="55" t="s">
        <v>55</v>
      </c>
      <c r="F88" s="20"/>
      <c r="G88" s="19"/>
      <c r="H88" s="16" t="s">
        <v>8</v>
      </c>
      <c r="I88" s="16"/>
      <c r="J88" s="32"/>
    </row>
    <row r="89" spans="1:10" ht="52.5" x14ac:dyDescent="0.25">
      <c r="A89" s="37"/>
      <c r="B89" s="56" t="s">
        <v>360</v>
      </c>
      <c r="C89" s="101" t="s">
        <v>133</v>
      </c>
      <c r="D89" s="20" t="s">
        <v>685</v>
      </c>
      <c r="E89" s="55" t="s">
        <v>55</v>
      </c>
      <c r="F89" s="20"/>
      <c r="G89" s="19"/>
      <c r="H89" s="16" t="s">
        <v>8</v>
      </c>
      <c r="I89" s="16"/>
      <c r="J89" s="32"/>
    </row>
    <row r="90" spans="1:10" ht="52.5" x14ac:dyDescent="0.25">
      <c r="A90" s="37"/>
      <c r="B90" s="56" t="s">
        <v>360</v>
      </c>
      <c r="C90" s="101" t="s">
        <v>134</v>
      </c>
      <c r="D90" s="20" t="s">
        <v>686</v>
      </c>
      <c r="E90" s="55" t="s">
        <v>55</v>
      </c>
      <c r="F90" s="20"/>
      <c r="G90" s="19"/>
      <c r="H90" s="16" t="s">
        <v>8</v>
      </c>
      <c r="I90" s="16"/>
      <c r="J90" s="32"/>
    </row>
    <row r="91" spans="1:10" ht="52.5" x14ac:dyDescent="0.25">
      <c r="A91" s="37"/>
      <c r="B91" s="56" t="s">
        <v>360</v>
      </c>
      <c r="C91" s="101" t="s">
        <v>147</v>
      </c>
      <c r="D91" s="20" t="s">
        <v>687</v>
      </c>
      <c r="E91" s="55" t="s">
        <v>55</v>
      </c>
      <c r="F91" s="20"/>
      <c r="G91" s="19"/>
      <c r="H91" s="16" t="s">
        <v>8</v>
      </c>
      <c r="I91" s="16"/>
      <c r="J91" s="32"/>
    </row>
    <row r="92" spans="1:10" ht="52.5" x14ac:dyDescent="0.25">
      <c r="A92" s="37"/>
      <c r="B92" s="56" t="s">
        <v>360</v>
      </c>
      <c r="C92" s="101" t="s">
        <v>148</v>
      </c>
      <c r="D92" s="20" t="s">
        <v>688</v>
      </c>
      <c r="E92" s="55" t="s">
        <v>55</v>
      </c>
      <c r="F92" s="20"/>
      <c r="G92" s="19"/>
      <c r="H92" s="16" t="s">
        <v>8</v>
      </c>
      <c r="I92" s="16"/>
      <c r="J92" s="32"/>
    </row>
    <row r="93" spans="1:10" ht="52.5" x14ac:dyDescent="0.25">
      <c r="A93" s="37"/>
      <c r="B93" s="56" t="s">
        <v>360</v>
      </c>
      <c r="C93" s="120" t="s">
        <v>149</v>
      </c>
      <c r="D93" s="20" t="s">
        <v>689</v>
      </c>
      <c r="E93" s="55" t="s">
        <v>55</v>
      </c>
      <c r="F93" s="20"/>
      <c r="G93" s="19"/>
      <c r="H93" s="16" t="s">
        <v>8</v>
      </c>
      <c r="I93" s="16"/>
      <c r="J93" s="32"/>
    </row>
    <row r="94" spans="1:10" ht="52.5" x14ac:dyDescent="0.25">
      <c r="A94" s="37"/>
      <c r="B94" s="56" t="s">
        <v>360</v>
      </c>
      <c r="C94" s="120" t="s">
        <v>150</v>
      </c>
      <c r="D94" s="20" t="s">
        <v>690</v>
      </c>
      <c r="E94" s="55" t="s">
        <v>55</v>
      </c>
      <c r="F94" s="20"/>
      <c r="G94" s="19"/>
      <c r="H94" s="16" t="s">
        <v>8</v>
      </c>
      <c r="I94" s="16"/>
      <c r="J94" s="32"/>
    </row>
    <row r="95" spans="1:10" ht="52.5" x14ac:dyDescent="0.25">
      <c r="A95" s="37"/>
      <c r="B95" s="56" t="s">
        <v>360</v>
      </c>
      <c r="C95" s="120" t="s">
        <v>151</v>
      </c>
      <c r="D95" s="20" t="s">
        <v>691</v>
      </c>
      <c r="E95" s="55" t="s">
        <v>55</v>
      </c>
      <c r="F95" s="20"/>
      <c r="G95" s="19"/>
      <c r="H95" s="16" t="s">
        <v>8</v>
      </c>
      <c r="I95" s="16"/>
      <c r="J95" s="32"/>
    </row>
    <row r="96" spans="1:10" x14ac:dyDescent="0.25">
      <c r="A96" s="37"/>
      <c r="B96" s="75"/>
      <c r="C96" s="7"/>
      <c r="D96" s="6"/>
      <c r="E96" s="6"/>
      <c r="F96" s="7"/>
      <c r="G96" s="60">
        <f>COUNTIF(G83:G95,"x")</f>
        <v>0</v>
      </c>
      <c r="H96" s="60">
        <f>COUNTIF(H83:H95,"x")</f>
        <v>13</v>
      </c>
      <c r="I96" s="59">
        <f>COUNTIF(I83:I95,"x")</f>
        <v>0</v>
      </c>
      <c r="J96" s="110">
        <f>IF(I96=13,"NA",G96/(13-I96))</f>
        <v>0</v>
      </c>
    </row>
    <row r="97" spans="1:10" x14ac:dyDescent="0.25">
      <c r="A97" s="37"/>
      <c r="B97" s="76"/>
      <c r="C97" s="10"/>
      <c r="D97" s="9"/>
      <c r="E97" s="9"/>
      <c r="F97" s="10"/>
      <c r="G97" s="45"/>
      <c r="H97" s="45"/>
      <c r="I97" s="51"/>
      <c r="J97" s="37"/>
    </row>
    <row r="98" spans="1:10" ht="52.5" x14ac:dyDescent="0.25">
      <c r="A98" s="37"/>
      <c r="B98" s="56" t="s">
        <v>361</v>
      </c>
      <c r="C98" s="101" t="s">
        <v>677</v>
      </c>
      <c r="D98" s="17" t="s">
        <v>676</v>
      </c>
      <c r="E98" s="55" t="s">
        <v>55</v>
      </c>
      <c r="F98" s="27"/>
      <c r="G98" s="61"/>
      <c r="H98" s="62"/>
      <c r="I98" s="63"/>
      <c r="J98" s="64"/>
    </row>
    <row r="99" spans="1:10" ht="15" customHeight="1" x14ac:dyDescent="0.25">
      <c r="A99" s="37"/>
      <c r="B99" s="56" t="s">
        <v>361</v>
      </c>
      <c r="C99" s="104" t="s">
        <v>136</v>
      </c>
      <c r="D99" s="17" t="s">
        <v>676</v>
      </c>
      <c r="E99" s="55" t="s">
        <v>55</v>
      </c>
      <c r="F99" s="20"/>
      <c r="G99" s="16"/>
      <c r="H99" s="16" t="s">
        <v>8</v>
      </c>
      <c r="I99" s="16"/>
      <c r="J99" s="32"/>
    </row>
    <row r="100" spans="1:10" ht="15" customHeight="1" x14ac:dyDescent="0.25">
      <c r="A100" s="37"/>
      <c r="B100" s="56" t="s">
        <v>361</v>
      </c>
      <c r="C100" s="104" t="s">
        <v>137</v>
      </c>
      <c r="D100" s="17" t="s">
        <v>676</v>
      </c>
      <c r="E100" s="55" t="s">
        <v>55</v>
      </c>
      <c r="F100" s="20"/>
      <c r="G100" s="19"/>
      <c r="H100" s="16" t="s">
        <v>8</v>
      </c>
      <c r="I100" s="16"/>
      <c r="J100" s="32"/>
    </row>
    <row r="101" spans="1:10" ht="15" customHeight="1" x14ac:dyDescent="0.25">
      <c r="A101" s="37"/>
      <c r="B101" s="56" t="s">
        <v>361</v>
      </c>
      <c r="C101" s="104" t="s">
        <v>138</v>
      </c>
      <c r="D101" s="17" t="s">
        <v>676</v>
      </c>
      <c r="E101" s="55" t="s">
        <v>55</v>
      </c>
      <c r="F101" s="20"/>
      <c r="G101" s="19"/>
      <c r="H101" s="16" t="s">
        <v>8</v>
      </c>
      <c r="I101" s="16"/>
      <c r="J101" s="32"/>
    </row>
    <row r="102" spans="1:10" ht="15" customHeight="1" x14ac:dyDescent="0.25">
      <c r="A102" s="37"/>
      <c r="B102" s="56" t="s">
        <v>361</v>
      </c>
      <c r="C102" s="105" t="s">
        <v>139</v>
      </c>
      <c r="D102" s="17" t="s">
        <v>676</v>
      </c>
      <c r="E102" s="55" t="s">
        <v>55</v>
      </c>
      <c r="F102" s="20"/>
      <c r="G102" s="19"/>
      <c r="H102" s="16" t="s">
        <v>8</v>
      </c>
      <c r="I102" s="16"/>
      <c r="J102" s="32"/>
    </row>
    <row r="103" spans="1:10" ht="15" customHeight="1" x14ac:dyDescent="0.25">
      <c r="A103" s="37"/>
      <c r="B103" s="56" t="s">
        <v>361</v>
      </c>
      <c r="C103" s="101" t="s">
        <v>140</v>
      </c>
      <c r="D103" s="17" t="s">
        <v>676</v>
      </c>
      <c r="E103" s="55" t="s">
        <v>55</v>
      </c>
      <c r="F103" s="20"/>
      <c r="G103" s="19"/>
      <c r="H103" s="16" t="s">
        <v>8</v>
      </c>
      <c r="I103" s="16"/>
      <c r="J103" s="32"/>
    </row>
    <row r="104" spans="1:10" ht="15" customHeight="1" x14ac:dyDescent="0.25">
      <c r="A104" s="37"/>
      <c r="B104" s="56" t="s">
        <v>361</v>
      </c>
      <c r="C104" s="101" t="s">
        <v>152</v>
      </c>
      <c r="D104" s="17" t="s">
        <v>676</v>
      </c>
      <c r="E104" s="55" t="s">
        <v>55</v>
      </c>
      <c r="F104" s="20"/>
      <c r="G104" s="19"/>
      <c r="H104" s="16" t="s">
        <v>8</v>
      </c>
      <c r="I104" s="16"/>
      <c r="J104" s="32"/>
    </row>
    <row r="105" spans="1:10" ht="15" customHeight="1" x14ac:dyDescent="0.25">
      <c r="A105" s="37"/>
      <c r="B105" s="56" t="s">
        <v>361</v>
      </c>
      <c r="C105" s="101" t="s">
        <v>153</v>
      </c>
      <c r="D105" s="17" t="s">
        <v>676</v>
      </c>
      <c r="E105" s="55" t="s">
        <v>55</v>
      </c>
      <c r="F105" s="20"/>
      <c r="G105" s="19"/>
      <c r="H105" s="16" t="s">
        <v>8</v>
      </c>
      <c r="I105" s="16"/>
      <c r="J105" s="32"/>
    </row>
    <row r="106" spans="1:10" ht="15" customHeight="1" x14ac:dyDescent="0.25">
      <c r="A106" s="37"/>
      <c r="B106" s="56" t="s">
        <v>361</v>
      </c>
      <c r="C106" s="101" t="s">
        <v>154</v>
      </c>
      <c r="D106" s="17" t="s">
        <v>676</v>
      </c>
      <c r="E106" s="55" t="s">
        <v>55</v>
      </c>
      <c r="F106" s="20"/>
      <c r="G106" s="19"/>
      <c r="H106" s="16" t="s">
        <v>8</v>
      </c>
      <c r="I106" s="16"/>
      <c r="J106" s="32"/>
    </row>
    <row r="107" spans="1:10" ht="15" customHeight="1" x14ac:dyDescent="0.25">
      <c r="A107" s="37"/>
      <c r="B107" s="56" t="s">
        <v>361</v>
      </c>
      <c r="C107" s="101" t="s">
        <v>142</v>
      </c>
      <c r="D107" s="17" t="s">
        <v>676</v>
      </c>
      <c r="E107" s="55" t="s">
        <v>55</v>
      </c>
      <c r="F107" s="20"/>
      <c r="G107" s="19"/>
      <c r="H107" s="16" t="s">
        <v>8</v>
      </c>
      <c r="I107" s="16"/>
      <c r="J107" s="32"/>
    </row>
    <row r="108" spans="1:10" ht="15" customHeight="1" x14ac:dyDescent="0.25">
      <c r="A108" s="37"/>
      <c r="B108" s="56" t="s">
        <v>361</v>
      </c>
      <c r="C108" s="118" t="s">
        <v>143</v>
      </c>
      <c r="D108" s="17" t="s">
        <v>676</v>
      </c>
      <c r="E108" s="55" t="s">
        <v>55</v>
      </c>
      <c r="F108" s="20"/>
      <c r="G108" s="21"/>
      <c r="H108" s="16" t="s">
        <v>8</v>
      </c>
      <c r="I108" s="16"/>
      <c r="J108" s="32"/>
    </row>
    <row r="109" spans="1:10" x14ac:dyDescent="0.25">
      <c r="A109" s="37"/>
      <c r="B109" s="75"/>
      <c r="C109" s="7"/>
      <c r="D109" s="6"/>
      <c r="E109" s="6"/>
      <c r="F109" s="7"/>
      <c r="G109" s="60">
        <f>COUNTIF(G99:G108,"x")</f>
        <v>0</v>
      </c>
      <c r="H109" s="60">
        <f>COUNTIF(H99:H108,"x")</f>
        <v>10</v>
      </c>
      <c r="I109" s="59">
        <f>COUNTIF(I99:I108,"x")</f>
        <v>0</v>
      </c>
      <c r="J109" s="110">
        <f>IF(I109=10,"NA",G109/(10-I109))</f>
        <v>0</v>
      </c>
    </row>
    <row r="110" spans="1:10" x14ac:dyDescent="0.25">
      <c r="A110" s="37"/>
      <c r="B110" s="76"/>
      <c r="C110" s="10"/>
      <c r="D110" s="9"/>
      <c r="E110" s="9"/>
      <c r="F110" s="10"/>
      <c r="G110" s="45"/>
      <c r="H110" s="45"/>
      <c r="I110" s="51"/>
      <c r="J110" s="37"/>
    </row>
    <row r="111" spans="1:10" x14ac:dyDescent="0.25">
      <c r="A111" s="54"/>
      <c r="B111" s="70" t="s">
        <v>15</v>
      </c>
      <c r="C111" s="151" t="s">
        <v>16</v>
      </c>
      <c r="D111" s="151"/>
      <c r="E111" s="151"/>
      <c r="F111" s="151"/>
      <c r="G111" s="151"/>
      <c r="H111" s="151"/>
      <c r="I111" s="151"/>
      <c r="J111" s="107">
        <f>AVERAGE(J132,J147,J156,J166)</f>
        <v>0</v>
      </c>
    </row>
    <row r="112" spans="1:10" ht="52.5" x14ac:dyDescent="0.25">
      <c r="A112" s="37"/>
      <c r="B112" s="56" t="s">
        <v>362</v>
      </c>
      <c r="C112" s="101" t="s">
        <v>657</v>
      </c>
      <c r="D112" s="20" t="s">
        <v>93</v>
      </c>
      <c r="E112" s="55" t="s">
        <v>55</v>
      </c>
      <c r="F112" s="28"/>
      <c r="G112" s="61"/>
      <c r="H112" s="62"/>
      <c r="I112" s="63"/>
      <c r="J112" s="64"/>
    </row>
    <row r="113" spans="1:10" ht="15" customHeight="1" x14ac:dyDescent="0.25">
      <c r="A113" s="37"/>
      <c r="B113" s="56" t="s">
        <v>362</v>
      </c>
      <c r="C113" s="104" t="s">
        <v>122</v>
      </c>
      <c r="D113" s="17" t="s">
        <v>658</v>
      </c>
      <c r="E113" s="55" t="s">
        <v>55</v>
      </c>
      <c r="F113" s="20"/>
      <c r="G113" s="16"/>
      <c r="H113" s="16" t="s">
        <v>8</v>
      </c>
      <c r="I113" s="16"/>
      <c r="J113" s="32"/>
    </row>
    <row r="114" spans="1:10" ht="15" customHeight="1" x14ac:dyDescent="0.25">
      <c r="A114" s="37"/>
      <c r="B114" s="56" t="s">
        <v>362</v>
      </c>
      <c r="C114" s="104" t="s">
        <v>123</v>
      </c>
      <c r="D114" s="17" t="s">
        <v>659</v>
      </c>
      <c r="E114" s="55" t="s">
        <v>55</v>
      </c>
      <c r="F114" s="20"/>
      <c r="G114" s="19"/>
      <c r="H114" s="16" t="s">
        <v>8</v>
      </c>
      <c r="I114" s="16"/>
      <c r="J114" s="32"/>
    </row>
    <row r="115" spans="1:10" ht="15" customHeight="1" x14ac:dyDescent="0.25">
      <c r="A115" s="37"/>
      <c r="B115" s="56" t="s">
        <v>362</v>
      </c>
      <c r="C115" s="104" t="s">
        <v>155</v>
      </c>
      <c r="D115" s="17" t="s">
        <v>660</v>
      </c>
      <c r="E115" s="55" t="s">
        <v>55</v>
      </c>
      <c r="F115" s="20"/>
      <c r="G115" s="19"/>
      <c r="H115" s="16" t="s">
        <v>8</v>
      </c>
      <c r="I115" s="16"/>
      <c r="J115" s="32"/>
    </row>
    <row r="116" spans="1:10" ht="15" customHeight="1" x14ac:dyDescent="0.25">
      <c r="A116" s="37"/>
      <c r="B116" s="56" t="s">
        <v>362</v>
      </c>
      <c r="C116" s="105" t="s">
        <v>144</v>
      </c>
      <c r="D116" s="17" t="s">
        <v>661</v>
      </c>
      <c r="E116" s="55" t="s">
        <v>55</v>
      </c>
      <c r="F116" s="20"/>
      <c r="G116" s="19"/>
      <c r="H116" s="16" t="s">
        <v>8</v>
      </c>
      <c r="I116" s="16"/>
      <c r="J116" s="32"/>
    </row>
    <row r="117" spans="1:10" ht="15" customHeight="1" x14ac:dyDescent="0.25">
      <c r="A117" s="37"/>
      <c r="B117" s="56" t="s">
        <v>362</v>
      </c>
      <c r="C117" s="101" t="s">
        <v>145</v>
      </c>
      <c r="D117" s="17" t="s">
        <v>662</v>
      </c>
      <c r="E117" s="55" t="s">
        <v>55</v>
      </c>
      <c r="F117" s="20"/>
      <c r="G117" s="19"/>
      <c r="H117" s="16" t="s">
        <v>8</v>
      </c>
      <c r="I117" s="16"/>
      <c r="J117" s="32"/>
    </row>
    <row r="118" spans="1:10" ht="15" customHeight="1" x14ac:dyDescent="0.25">
      <c r="A118" s="37"/>
      <c r="B118" s="56" t="s">
        <v>362</v>
      </c>
      <c r="C118" s="101" t="s">
        <v>156</v>
      </c>
      <c r="D118" s="17" t="s">
        <v>663</v>
      </c>
      <c r="E118" s="55" t="s">
        <v>55</v>
      </c>
      <c r="F118" s="20"/>
      <c r="G118" s="19"/>
      <c r="H118" s="16" t="s">
        <v>8</v>
      </c>
      <c r="I118" s="16"/>
      <c r="J118" s="32"/>
    </row>
    <row r="119" spans="1:10" ht="15" customHeight="1" x14ac:dyDescent="0.25">
      <c r="A119" s="37"/>
      <c r="B119" s="56" t="s">
        <v>362</v>
      </c>
      <c r="C119" s="101" t="s">
        <v>157</v>
      </c>
      <c r="D119" s="17" t="s">
        <v>664</v>
      </c>
      <c r="E119" s="55" t="s">
        <v>55</v>
      </c>
      <c r="F119" s="20"/>
      <c r="G119" s="19"/>
      <c r="H119" s="16" t="s">
        <v>8</v>
      </c>
      <c r="I119" s="16"/>
      <c r="J119" s="32"/>
    </row>
    <row r="120" spans="1:10" ht="15" customHeight="1" x14ac:dyDescent="0.25">
      <c r="A120" s="37"/>
      <c r="B120" s="56" t="s">
        <v>362</v>
      </c>
      <c r="C120" s="101" t="s">
        <v>132</v>
      </c>
      <c r="D120" s="17" t="s">
        <v>656</v>
      </c>
      <c r="E120" s="55" t="s">
        <v>55</v>
      </c>
      <c r="F120" s="20"/>
      <c r="G120" s="19"/>
      <c r="H120" s="16" t="s">
        <v>8</v>
      </c>
      <c r="I120" s="16"/>
      <c r="J120" s="32"/>
    </row>
    <row r="121" spans="1:10" ht="15" customHeight="1" x14ac:dyDescent="0.25">
      <c r="A121" s="37"/>
      <c r="B121" s="56" t="s">
        <v>362</v>
      </c>
      <c r="C121" s="101" t="s">
        <v>133</v>
      </c>
      <c r="D121" s="17" t="s">
        <v>665</v>
      </c>
      <c r="E121" s="55" t="s">
        <v>55</v>
      </c>
      <c r="F121" s="20"/>
      <c r="G121" s="19"/>
      <c r="H121" s="16" t="s">
        <v>8</v>
      </c>
      <c r="I121" s="16"/>
      <c r="J121" s="32"/>
    </row>
    <row r="122" spans="1:10" ht="15" customHeight="1" x14ac:dyDescent="0.25">
      <c r="A122" s="37"/>
      <c r="B122" s="56" t="s">
        <v>362</v>
      </c>
      <c r="C122" s="101" t="s">
        <v>158</v>
      </c>
      <c r="D122" s="17" t="s">
        <v>666</v>
      </c>
      <c r="E122" s="55" t="s">
        <v>55</v>
      </c>
      <c r="F122" s="20"/>
      <c r="G122" s="19"/>
      <c r="H122" s="16" t="s">
        <v>8</v>
      </c>
      <c r="I122" s="16"/>
      <c r="J122" s="32"/>
    </row>
    <row r="123" spans="1:10" ht="15" customHeight="1" x14ac:dyDescent="0.25">
      <c r="A123" s="37"/>
      <c r="B123" s="56" t="s">
        <v>362</v>
      </c>
      <c r="C123" s="120" t="s">
        <v>159</v>
      </c>
      <c r="D123" s="17" t="s">
        <v>667</v>
      </c>
      <c r="E123" s="55" t="s">
        <v>55</v>
      </c>
      <c r="F123" s="20"/>
      <c r="G123" s="19"/>
      <c r="H123" s="16" t="s">
        <v>8</v>
      </c>
      <c r="I123" s="16"/>
      <c r="J123" s="32"/>
    </row>
    <row r="124" spans="1:10" ht="52.5" customHeight="1" x14ac:dyDescent="0.25">
      <c r="A124" s="37"/>
      <c r="B124" s="56" t="s">
        <v>362</v>
      </c>
      <c r="C124" s="120" t="s">
        <v>364</v>
      </c>
      <c r="D124" s="17" t="s">
        <v>668</v>
      </c>
      <c r="E124" s="55" t="s">
        <v>55</v>
      </c>
      <c r="F124" s="20"/>
      <c r="G124" s="19"/>
      <c r="H124" s="16" t="s">
        <v>8</v>
      </c>
      <c r="I124" s="16"/>
      <c r="J124" s="32"/>
    </row>
    <row r="125" spans="1:10" ht="34.5" customHeight="1" x14ac:dyDescent="0.25">
      <c r="A125" s="37"/>
      <c r="B125" s="56" t="s">
        <v>362</v>
      </c>
      <c r="C125" s="120" t="s">
        <v>160</v>
      </c>
      <c r="D125" s="17" t="s">
        <v>669</v>
      </c>
      <c r="E125" s="55" t="s">
        <v>55</v>
      </c>
      <c r="F125" s="20"/>
      <c r="G125" s="19"/>
      <c r="H125" s="16" t="s">
        <v>8</v>
      </c>
      <c r="I125" s="16"/>
      <c r="J125" s="32"/>
    </row>
    <row r="126" spans="1:10" ht="52.5" x14ac:dyDescent="0.25">
      <c r="A126" s="37"/>
      <c r="B126" s="56" t="s">
        <v>362</v>
      </c>
      <c r="C126" s="120" t="s">
        <v>363</v>
      </c>
      <c r="D126" s="17" t="s">
        <v>670</v>
      </c>
      <c r="E126" s="55" t="s">
        <v>55</v>
      </c>
      <c r="F126" s="20"/>
      <c r="G126" s="19"/>
      <c r="H126" s="16" t="s">
        <v>8</v>
      </c>
      <c r="I126" s="16"/>
      <c r="J126" s="32"/>
    </row>
    <row r="127" spans="1:10" ht="52.5" x14ac:dyDescent="0.25">
      <c r="A127" s="37"/>
      <c r="B127" s="56" t="s">
        <v>362</v>
      </c>
      <c r="C127" s="120" t="s">
        <v>161</v>
      </c>
      <c r="D127" s="17" t="s">
        <v>671</v>
      </c>
      <c r="E127" s="55" t="s">
        <v>55</v>
      </c>
      <c r="F127" s="20"/>
      <c r="G127" s="19"/>
      <c r="H127" s="16" t="s">
        <v>8</v>
      </c>
      <c r="I127" s="16"/>
      <c r="J127" s="32"/>
    </row>
    <row r="128" spans="1:10" ht="15" customHeight="1" x14ac:dyDescent="0.25">
      <c r="A128" s="37"/>
      <c r="B128" s="56" t="s">
        <v>362</v>
      </c>
      <c r="C128" s="120" t="s">
        <v>162</v>
      </c>
      <c r="D128" s="17" t="s">
        <v>672</v>
      </c>
      <c r="E128" s="55" t="s">
        <v>55</v>
      </c>
      <c r="F128" s="20"/>
      <c r="G128" s="19"/>
      <c r="H128" s="16" t="s">
        <v>8</v>
      </c>
      <c r="I128" s="16"/>
      <c r="J128" s="32"/>
    </row>
    <row r="129" spans="1:10" ht="52.5" x14ac:dyDescent="0.25">
      <c r="A129" s="37"/>
      <c r="B129" s="56" t="s">
        <v>362</v>
      </c>
      <c r="C129" s="120" t="s">
        <v>163</v>
      </c>
      <c r="D129" s="17" t="s">
        <v>673</v>
      </c>
      <c r="E129" s="55" t="s">
        <v>55</v>
      </c>
      <c r="F129" s="20"/>
      <c r="G129" s="19"/>
      <c r="H129" s="16" t="s">
        <v>8</v>
      </c>
      <c r="I129" s="16"/>
      <c r="J129" s="32"/>
    </row>
    <row r="130" spans="1:10" ht="52.5" x14ac:dyDescent="0.25">
      <c r="A130" s="37"/>
      <c r="B130" s="56" t="s">
        <v>362</v>
      </c>
      <c r="C130" s="120" t="s">
        <v>151</v>
      </c>
      <c r="D130" s="17" t="s">
        <v>674</v>
      </c>
      <c r="E130" s="55" t="s">
        <v>55</v>
      </c>
      <c r="F130" s="20"/>
      <c r="G130" s="19"/>
      <c r="H130" s="16" t="s">
        <v>8</v>
      </c>
      <c r="I130" s="16"/>
      <c r="J130" s="32"/>
    </row>
    <row r="131" spans="1:10" ht="52.5" x14ac:dyDescent="0.25">
      <c r="A131" s="37"/>
      <c r="B131" s="56" t="s">
        <v>362</v>
      </c>
      <c r="C131" s="121" t="s">
        <v>164</v>
      </c>
      <c r="D131" s="17" t="s">
        <v>675</v>
      </c>
      <c r="E131" s="55" t="s">
        <v>55</v>
      </c>
      <c r="F131" s="20"/>
      <c r="G131" s="19"/>
      <c r="H131" s="16" t="s">
        <v>8</v>
      </c>
      <c r="I131" s="16"/>
      <c r="J131" s="32"/>
    </row>
    <row r="132" spans="1:10" x14ac:dyDescent="0.25">
      <c r="A132" s="37"/>
      <c r="B132" s="75"/>
      <c r="C132" s="7"/>
      <c r="D132" s="6"/>
      <c r="E132" s="6"/>
      <c r="F132" s="7"/>
      <c r="G132" s="60">
        <f>COUNTIF(G113:G131,"x")</f>
        <v>0</v>
      </c>
      <c r="H132" s="60">
        <f>COUNTIF(H113:H131,"x")</f>
        <v>19</v>
      </c>
      <c r="I132" s="59">
        <f>COUNTIF(I113:I131,"x")</f>
        <v>0</v>
      </c>
      <c r="J132" s="110">
        <f>IF(I132=19,"NA",G132/(19-I132))</f>
        <v>0</v>
      </c>
    </row>
    <row r="133" spans="1:10" x14ac:dyDescent="0.25">
      <c r="A133" s="37"/>
      <c r="B133" s="76"/>
      <c r="C133" s="10"/>
      <c r="D133" s="9"/>
      <c r="E133" s="9"/>
      <c r="F133" s="10"/>
      <c r="G133" s="45"/>
      <c r="H133" s="45"/>
      <c r="I133" s="51"/>
      <c r="J133" s="37"/>
    </row>
    <row r="134" spans="1:10" ht="52.5" x14ac:dyDescent="0.25">
      <c r="A134" s="37"/>
      <c r="B134" s="56" t="s">
        <v>365</v>
      </c>
      <c r="C134" s="101" t="s">
        <v>655</v>
      </c>
      <c r="D134" s="17" t="s">
        <v>656</v>
      </c>
      <c r="E134" s="55" t="s">
        <v>55</v>
      </c>
      <c r="F134" s="27"/>
      <c r="G134" s="61"/>
      <c r="H134" s="62"/>
      <c r="I134" s="63"/>
      <c r="J134" s="64"/>
    </row>
    <row r="135" spans="1:10" ht="15" customHeight="1" x14ac:dyDescent="0.25">
      <c r="A135" s="37"/>
      <c r="B135" s="56" t="s">
        <v>365</v>
      </c>
      <c r="C135" s="104" t="s">
        <v>165</v>
      </c>
      <c r="D135" s="17" t="s">
        <v>656</v>
      </c>
      <c r="E135" s="55" t="s">
        <v>55</v>
      </c>
      <c r="F135" s="20"/>
      <c r="G135" s="16"/>
      <c r="H135" s="16" t="s">
        <v>8</v>
      </c>
      <c r="I135" s="16"/>
      <c r="J135" s="32"/>
    </row>
    <row r="136" spans="1:10" ht="15" customHeight="1" x14ac:dyDescent="0.25">
      <c r="A136" s="37"/>
      <c r="B136" s="56" t="s">
        <v>365</v>
      </c>
      <c r="C136" s="104" t="s">
        <v>137</v>
      </c>
      <c r="D136" s="17" t="s">
        <v>656</v>
      </c>
      <c r="E136" s="55" t="s">
        <v>55</v>
      </c>
      <c r="F136" s="20"/>
      <c r="G136" s="19"/>
      <c r="H136" s="16" t="s">
        <v>8</v>
      </c>
      <c r="I136" s="16"/>
      <c r="J136" s="32"/>
    </row>
    <row r="137" spans="1:10" ht="15" customHeight="1" x14ac:dyDescent="0.25">
      <c r="A137" s="37"/>
      <c r="B137" s="56" t="s">
        <v>365</v>
      </c>
      <c r="C137" s="104" t="s">
        <v>138</v>
      </c>
      <c r="D137" s="17" t="s">
        <v>656</v>
      </c>
      <c r="E137" s="55" t="s">
        <v>55</v>
      </c>
      <c r="F137" s="20"/>
      <c r="G137" s="19"/>
      <c r="H137" s="16" t="s">
        <v>8</v>
      </c>
      <c r="I137" s="16"/>
      <c r="J137" s="32"/>
    </row>
    <row r="138" spans="1:10" ht="15" customHeight="1" x14ac:dyDescent="0.25">
      <c r="A138" s="37"/>
      <c r="B138" s="56" t="s">
        <v>365</v>
      </c>
      <c r="C138" s="105" t="s">
        <v>139</v>
      </c>
      <c r="D138" s="17" t="s">
        <v>656</v>
      </c>
      <c r="E138" s="55" t="s">
        <v>55</v>
      </c>
      <c r="F138" s="20"/>
      <c r="G138" s="19"/>
      <c r="H138" s="16" t="s">
        <v>8</v>
      </c>
      <c r="I138" s="16"/>
      <c r="J138" s="32"/>
    </row>
    <row r="139" spans="1:10" ht="15" customHeight="1" x14ac:dyDescent="0.25">
      <c r="A139" s="37"/>
      <c r="B139" s="56" t="s">
        <v>365</v>
      </c>
      <c r="C139" s="101" t="s">
        <v>140</v>
      </c>
      <c r="D139" s="17" t="s">
        <v>656</v>
      </c>
      <c r="E139" s="55" t="s">
        <v>55</v>
      </c>
      <c r="F139" s="20"/>
      <c r="G139" s="19"/>
      <c r="H139" s="16" t="s">
        <v>8</v>
      </c>
      <c r="I139" s="16"/>
      <c r="J139" s="32"/>
    </row>
    <row r="140" spans="1:10" ht="15" customHeight="1" x14ac:dyDescent="0.25">
      <c r="A140" s="37"/>
      <c r="B140" s="56" t="s">
        <v>365</v>
      </c>
      <c r="C140" s="101" t="s">
        <v>152</v>
      </c>
      <c r="D140" s="17" t="s">
        <v>656</v>
      </c>
      <c r="E140" s="55" t="s">
        <v>55</v>
      </c>
      <c r="F140" s="20"/>
      <c r="G140" s="19"/>
      <c r="H140" s="16" t="s">
        <v>8</v>
      </c>
      <c r="I140" s="16"/>
      <c r="J140" s="32"/>
    </row>
    <row r="141" spans="1:10" ht="15" customHeight="1" x14ac:dyDescent="0.25">
      <c r="A141" s="37"/>
      <c r="B141" s="56" t="s">
        <v>365</v>
      </c>
      <c r="C141" s="101" t="s">
        <v>153</v>
      </c>
      <c r="D141" s="17" t="s">
        <v>656</v>
      </c>
      <c r="E141" s="55" t="s">
        <v>55</v>
      </c>
      <c r="F141" s="20"/>
      <c r="G141" s="19"/>
      <c r="H141" s="16" t="s">
        <v>8</v>
      </c>
      <c r="I141" s="16"/>
      <c r="J141" s="32"/>
    </row>
    <row r="142" spans="1:10" ht="15" customHeight="1" x14ac:dyDescent="0.25">
      <c r="A142" s="37"/>
      <c r="B142" s="56" t="s">
        <v>365</v>
      </c>
      <c r="C142" s="101" t="s">
        <v>154</v>
      </c>
      <c r="D142" s="17" t="s">
        <v>656</v>
      </c>
      <c r="E142" s="55" t="s">
        <v>55</v>
      </c>
      <c r="F142" s="20"/>
      <c r="G142" s="19"/>
      <c r="H142" s="16" t="s">
        <v>8</v>
      </c>
      <c r="I142" s="16"/>
      <c r="J142" s="32"/>
    </row>
    <row r="143" spans="1:10" ht="15" customHeight="1" x14ac:dyDescent="0.25">
      <c r="A143" s="37"/>
      <c r="B143" s="56" t="s">
        <v>365</v>
      </c>
      <c r="C143" s="101" t="s">
        <v>142</v>
      </c>
      <c r="D143" s="17" t="s">
        <v>656</v>
      </c>
      <c r="E143" s="55" t="s">
        <v>55</v>
      </c>
      <c r="F143" s="20"/>
      <c r="G143" s="19"/>
      <c r="H143" s="16" t="s">
        <v>8</v>
      </c>
      <c r="I143" s="16"/>
      <c r="J143" s="32"/>
    </row>
    <row r="144" spans="1:10" ht="15" customHeight="1" x14ac:dyDescent="0.25">
      <c r="A144" s="37"/>
      <c r="B144" s="56" t="s">
        <v>365</v>
      </c>
      <c r="C144" s="101" t="s">
        <v>143</v>
      </c>
      <c r="D144" s="17" t="s">
        <v>656</v>
      </c>
      <c r="E144" s="55" t="s">
        <v>55</v>
      </c>
      <c r="F144" s="20"/>
      <c r="G144" s="19"/>
      <c r="H144" s="16" t="s">
        <v>8</v>
      </c>
      <c r="I144" s="16"/>
      <c r="J144" s="32"/>
    </row>
    <row r="145" spans="1:10" ht="15" customHeight="1" x14ac:dyDescent="0.25">
      <c r="A145" s="37"/>
      <c r="B145" s="56" t="s">
        <v>365</v>
      </c>
      <c r="C145" s="120" t="s">
        <v>166</v>
      </c>
      <c r="D145" s="17" t="s">
        <v>656</v>
      </c>
      <c r="E145" s="55" t="s">
        <v>55</v>
      </c>
      <c r="F145" s="20"/>
      <c r="G145" s="19"/>
      <c r="H145" s="16" t="s">
        <v>8</v>
      </c>
      <c r="I145" s="16"/>
      <c r="J145" s="32"/>
    </row>
    <row r="146" spans="1:10" ht="15" customHeight="1" x14ac:dyDescent="0.25">
      <c r="A146" s="37"/>
      <c r="B146" s="56" t="s">
        <v>365</v>
      </c>
      <c r="C146" s="120" t="s">
        <v>167</v>
      </c>
      <c r="D146" s="17" t="s">
        <v>656</v>
      </c>
      <c r="E146" s="55" t="s">
        <v>55</v>
      </c>
      <c r="F146" s="20"/>
      <c r="G146" s="19"/>
      <c r="H146" s="16" t="s">
        <v>8</v>
      </c>
      <c r="I146" s="16"/>
      <c r="J146" s="32"/>
    </row>
    <row r="147" spans="1:10" x14ac:dyDescent="0.25">
      <c r="A147" s="37"/>
      <c r="B147" s="75"/>
      <c r="C147" s="102"/>
      <c r="D147" s="6"/>
      <c r="E147" s="6"/>
      <c r="F147" s="7"/>
      <c r="G147" s="60">
        <f>COUNTIF(G135:G146,"x")</f>
        <v>0</v>
      </c>
      <c r="H147" s="60">
        <f>COUNTIF(H135:H146,"x")</f>
        <v>12</v>
      </c>
      <c r="I147" s="59">
        <f>COUNTIF(I135:I146,"x")</f>
        <v>0</v>
      </c>
      <c r="J147" s="110">
        <f>IF(I147=12,"NA",G147/(12-I147))</f>
        <v>0</v>
      </c>
    </row>
    <row r="148" spans="1:10" x14ac:dyDescent="0.25">
      <c r="A148" s="37"/>
      <c r="B148" s="76"/>
      <c r="C148" s="103"/>
      <c r="D148" s="9"/>
      <c r="E148" s="9"/>
      <c r="F148" s="10"/>
      <c r="G148" s="45"/>
      <c r="H148" s="45"/>
      <c r="I148" s="51"/>
      <c r="J148" s="37"/>
    </row>
    <row r="149" spans="1:10" x14ac:dyDescent="0.25">
      <c r="A149" s="54"/>
      <c r="B149" s="25"/>
      <c r="C149" s="122"/>
      <c r="D149" s="26"/>
      <c r="E149" s="29"/>
      <c r="F149" s="29"/>
    </row>
    <row r="150" spans="1:10" ht="52.5" x14ac:dyDescent="0.25">
      <c r="A150" s="37"/>
      <c r="B150" s="56" t="s">
        <v>366</v>
      </c>
      <c r="C150" s="101" t="s">
        <v>654</v>
      </c>
      <c r="D150" s="17" t="s">
        <v>653</v>
      </c>
      <c r="E150" s="55" t="s">
        <v>55</v>
      </c>
      <c r="F150" s="27"/>
      <c r="G150" s="61"/>
      <c r="H150" s="62"/>
      <c r="I150" s="63"/>
      <c r="J150" s="64"/>
    </row>
    <row r="151" spans="1:10" ht="15" customHeight="1" x14ac:dyDescent="0.25">
      <c r="A151" s="37"/>
      <c r="B151" s="56" t="s">
        <v>366</v>
      </c>
      <c r="C151" s="104" t="s">
        <v>168</v>
      </c>
      <c r="D151" s="17" t="s">
        <v>653</v>
      </c>
      <c r="E151" s="55" t="s">
        <v>55</v>
      </c>
      <c r="F151" s="20"/>
      <c r="G151" s="16"/>
      <c r="H151" s="16" t="s">
        <v>8</v>
      </c>
      <c r="I151" s="16"/>
      <c r="J151" s="32"/>
    </row>
    <row r="152" spans="1:10" ht="15" customHeight="1" x14ac:dyDescent="0.25">
      <c r="A152" s="37"/>
      <c r="B152" s="56" t="s">
        <v>366</v>
      </c>
      <c r="C152" s="104" t="s">
        <v>169</v>
      </c>
      <c r="D152" s="17" t="s">
        <v>653</v>
      </c>
      <c r="E152" s="55" t="s">
        <v>55</v>
      </c>
      <c r="F152" s="20"/>
      <c r="G152" s="19"/>
      <c r="H152" s="16" t="s">
        <v>8</v>
      </c>
      <c r="I152" s="16"/>
      <c r="J152" s="32"/>
    </row>
    <row r="153" spans="1:10" ht="15" customHeight="1" x14ac:dyDescent="0.25">
      <c r="A153" s="37"/>
      <c r="B153" s="56" t="s">
        <v>366</v>
      </c>
      <c r="C153" s="104" t="s">
        <v>170</v>
      </c>
      <c r="D153" s="17" t="s">
        <v>653</v>
      </c>
      <c r="E153" s="55" t="s">
        <v>55</v>
      </c>
      <c r="F153" s="20"/>
      <c r="G153" s="19"/>
      <c r="H153" s="16" t="s">
        <v>8</v>
      </c>
      <c r="I153" s="16"/>
      <c r="J153" s="32"/>
    </row>
    <row r="154" spans="1:10" ht="52.5" x14ac:dyDescent="0.25">
      <c r="A154" s="37"/>
      <c r="B154" s="56" t="s">
        <v>366</v>
      </c>
      <c r="C154" s="105" t="s">
        <v>171</v>
      </c>
      <c r="D154" s="17" t="s">
        <v>653</v>
      </c>
      <c r="E154" s="55" t="s">
        <v>55</v>
      </c>
      <c r="F154" s="20"/>
      <c r="G154" s="19"/>
      <c r="H154" s="16" t="s">
        <v>8</v>
      </c>
      <c r="I154" s="16"/>
      <c r="J154" s="32"/>
    </row>
    <row r="155" spans="1:10" ht="15" customHeight="1" x14ac:dyDescent="0.25">
      <c r="A155" s="37"/>
      <c r="B155" s="56" t="s">
        <v>366</v>
      </c>
      <c r="C155" s="121" t="s">
        <v>172</v>
      </c>
      <c r="D155" s="17" t="s">
        <v>653</v>
      </c>
      <c r="E155" s="55" t="s">
        <v>55</v>
      </c>
      <c r="F155" s="50"/>
      <c r="G155" s="20"/>
      <c r="H155" s="16" t="s">
        <v>8</v>
      </c>
      <c r="I155" s="16"/>
      <c r="J155" s="32"/>
    </row>
    <row r="156" spans="1:10" x14ac:dyDescent="0.25">
      <c r="A156" s="37"/>
      <c r="B156" s="75"/>
      <c r="C156" s="102"/>
      <c r="D156" s="6"/>
      <c r="E156" s="6"/>
      <c r="F156" s="7"/>
      <c r="G156" s="60">
        <f>COUNTIF(G151:G155,"x")</f>
        <v>0</v>
      </c>
      <c r="H156" s="60">
        <f>COUNTIF(H151:H155,"x")</f>
        <v>5</v>
      </c>
      <c r="I156" s="59">
        <f>COUNTIF(I151:I155,"x")</f>
        <v>0</v>
      </c>
      <c r="J156" s="110">
        <f>IF(I156=5,"NA",G156/(5-I156))</f>
        <v>0</v>
      </c>
    </row>
    <row r="157" spans="1:10" x14ac:dyDescent="0.25">
      <c r="A157" s="37"/>
      <c r="B157" s="76"/>
      <c r="C157" s="103"/>
      <c r="D157" s="9"/>
      <c r="E157" s="9"/>
      <c r="F157" s="10"/>
      <c r="G157" s="45"/>
      <c r="H157" s="45"/>
      <c r="I157" s="51"/>
      <c r="J157" s="37"/>
    </row>
    <row r="158" spans="1:10" x14ac:dyDescent="0.25">
      <c r="A158" s="54"/>
      <c r="B158" s="25"/>
      <c r="C158" s="122"/>
      <c r="D158" s="26"/>
      <c r="E158" s="29"/>
      <c r="F158" s="29"/>
    </row>
    <row r="159" spans="1:10" ht="52.5" x14ac:dyDescent="0.25">
      <c r="A159" s="37"/>
      <c r="B159" s="56" t="s">
        <v>367</v>
      </c>
      <c r="C159" s="101" t="s">
        <v>651</v>
      </c>
      <c r="D159" s="17" t="s">
        <v>652</v>
      </c>
      <c r="E159" s="55" t="s">
        <v>55</v>
      </c>
      <c r="F159" s="27"/>
      <c r="G159" s="61"/>
      <c r="H159" s="62"/>
      <c r="I159" s="63"/>
      <c r="J159" s="64"/>
    </row>
    <row r="160" spans="1:10" ht="52.5" x14ac:dyDescent="0.25">
      <c r="A160" s="37"/>
      <c r="B160" s="56" t="s">
        <v>367</v>
      </c>
      <c r="C160" s="104" t="s">
        <v>173</v>
      </c>
      <c r="D160" s="17" t="s">
        <v>652</v>
      </c>
      <c r="E160" s="55" t="s">
        <v>55</v>
      </c>
      <c r="F160" s="20"/>
      <c r="G160" s="16"/>
      <c r="H160" s="16" t="s">
        <v>8</v>
      </c>
      <c r="I160" s="16"/>
      <c r="J160" s="32"/>
    </row>
    <row r="161" spans="1:10" ht="15" customHeight="1" x14ac:dyDescent="0.25">
      <c r="A161" s="37"/>
      <c r="B161" s="56" t="s">
        <v>367</v>
      </c>
      <c r="C161" s="104" t="s">
        <v>174</v>
      </c>
      <c r="D161" s="17" t="s">
        <v>652</v>
      </c>
      <c r="E161" s="55" t="s">
        <v>55</v>
      </c>
      <c r="F161" s="20"/>
      <c r="G161" s="19"/>
      <c r="H161" s="16" t="s">
        <v>8</v>
      </c>
      <c r="I161" s="16"/>
      <c r="J161" s="32"/>
    </row>
    <row r="162" spans="1:10" ht="40.5" customHeight="1" x14ac:dyDescent="0.25">
      <c r="A162" s="37"/>
      <c r="B162" s="56" t="s">
        <v>367</v>
      </c>
      <c r="C162" s="104" t="s">
        <v>175</v>
      </c>
      <c r="D162" s="17" t="s">
        <v>652</v>
      </c>
      <c r="E162" s="55" t="s">
        <v>55</v>
      </c>
      <c r="F162" s="20"/>
      <c r="G162" s="19"/>
      <c r="H162" s="16" t="s">
        <v>8</v>
      </c>
      <c r="I162" s="16"/>
      <c r="J162" s="32"/>
    </row>
    <row r="163" spans="1:10" ht="15" customHeight="1" x14ac:dyDescent="0.25">
      <c r="A163" s="37"/>
      <c r="B163" s="56" t="s">
        <v>367</v>
      </c>
      <c r="C163" s="105" t="s">
        <v>176</v>
      </c>
      <c r="D163" s="17" t="s">
        <v>652</v>
      </c>
      <c r="E163" s="55" t="s">
        <v>55</v>
      </c>
      <c r="F163" s="20"/>
      <c r="G163" s="19"/>
      <c r="H163" s="16" t="s">
        <v>8</v>
      </c>
      <c r="I163" s="16"/>
      <c r="J163" s="32"/>
    </row>
    <row r="164" spans="1:10" ht="27" customHeight="1" x14ac:dyDescent="0.25">
      <c r="A164" s="37"/>
      <c r="B164" s="56" t="s">
        <v>367</v>
      </c>
      <c r="C164" s="101" t="s">
        <v>177</v>
      </c>
      <c r="D164" s="17" t="s">
        <v>652</v>
      </c>
      <c r="E164" s="55" t="s">
        <v>55</v>
      </c>
      <c r="F164" s="20"/>
      <c r="G164" s="19"/>
      <c r="H164" s="16" t="s">
        <v>8</v>
      </c>
      <c r="I164" s="16"/>
      <c r="J164" s="32"/>
    </row>
    <row r="165" spans="1:10" ht="15" customHeight="1" x14ac:dyDescent="0.25">
      <c r="A165" s="37"/>
      <c r="B165" s="56" t="s">
        <v>367</v>
      </c>
      <c r="C165" s="118" t="s">
        <v>178</v>
      </c>
      <c r="D165" s="17" t="s">
        <v>652</v>
      </c>
      <c r="E165" s="55" t="s">
        <v>55</v>
      </c>
      <c r="F165" s="20"/>
      <c r="G165" s="21"/>
      <c r="H165" s="16" t="s">
        <v>8</v>
      </c>
      <c r="I165" s="16"/>
      <c r="J165" s="32"/>
    </row>
    <row r="166" spans="1:10" x14ac:dyDescent="0.25">
      <c r="A166" s="37"/>
      <c r="B166" s="75"/>
      <c r="C166" s="7"/>
      <c r="D166" s="6"/>
      <c r="E166" s="6"/>
      <c r="F166" s="7"/>
      <c r="G166" s="60">
        <f>COUNTIF(G160:G165,"x")</f>
        <v>0</v>
      </c>
      <c r="H166" s="60">
        <f>COUNTIF(H160:H165,"x")</f>
        <v>6</v>
      </c>
      <c r="I166" s="59">
        <f>COUNTIF(I160:I165,"x")</f>
        <v>0</v>
      </c>
      <c r="J166" s="110">
        <f>IF(I166=6,"NA",G166/(6-I166))</f>
        <v>0</v>
      </c>
    </row>
    <row r="167" spans="1:10" x14ac:dyDescent="0.25">
      <c r="A167" s="37"/>
      <c r="B167" s="76"/>
      <c r="C167" s="10"/>
      <c r="D167" s="9"/>
      <c r="E167" s="9"/>
      <c r="F167" s="10"/>
      <c r="G167" s="45"/>
      <c r="H167" s="45"/>
      <c r="I167" s="51"/>
      <c r="J167" s="37"/>
    </row>
    <row r="168" spans="1:10" ht="22.5" customHeight="1" x14ac:dyDescent="0.25">
      <c r="A168" s="54"/>
      <c r="B168" s="152" t="s">
        <v>179</v>
      </c>
      <c r="C168" s="153"/>
      <c r="D168" s="153"/>
      <c r="E168" s="153"/>
      <c r="F168" s="153"/>
      <c r="G168" s="153"/>
      <c r="H168" s="153"/>
      <c r="I168" s="153"/>
      <c r="J168" s="107">
        <f>AVERAGE(J170,J177,J180)</f>
        <v>0</v>
      </c>
    </row>
    <row r="169" spans="1:10" ht="52.5" x14ac:dyDescent="0.25">
      <c r="A169" s="37"/>
      <c r="B169" s="56">
        <v>2.1</v>
      </c>
      <c r="C169" s="101" t="s">
        <v>180</v>
      </c>
      <c r="D169" s="20">
        <v>5.4</v>
      </c>
      <c r="E169" s="55" t="s">
        <v>55</v>
      </c>
      <c r="F169" s="28"/>
      <c r="G169" s="20"/>
      <c r="H169" s="20" t="s">
        <v>8</v>
      </c>
      <c r="I169" s="20"/>
      <c r="J169" s="20"/>
    </row>
    <row r="170" spans="1:10" x14ac:dyDescent="0.25">
      <c r="A170" s="37"/>
      <c r="B170" s="75"/>
      <c r="C170" s="102"/>
      <c r="D170" s="6"/>
      <c r="E170" s="6"/>
      <c r="F170" s="7"/>
      <c r="G170" s="59">
        <f>COUNTIF(G169:G169,"x")</f>
        <v>0</v>
      </c>
      <c r="H170" s="59">
        <f>COUNTIF(H169:H169,"x")</f>
        <v>1</v>
      </c>
      <c r="I170" s="59">
        <f>COUNTIF(I169:I169,"x")</f>
        <v>0</v>
      </c>
      <c r="J170" s="110">
        <f>IF(I170=1,"NA",G170/(1-I170))</f>
        <v>0</v>
      </c>
    </row>
    <row r="171" spans="1:10" x14ac:dyDescent="0.25">
      <c r="A171" s="37"/>
      <c r="B171" s="76"/>
      <c r="C171" s="103"/>
      <c r="D171" s="9"/>
      <c r="E171" s="9"/>
      <c r="F171" s="10"/>
      <c r="G171" s="34"/>
      <c r="H171" s="34"/>
      <c r="I171" s="51"/>
      <c r="J171" s="37"/>
    </row>
    <row r="172" spans="1:10" ht="52.5" x14ac:dyDescent="0.25">
      <c r="A172" s="37"/>
      <c r="B172" s="56">
        <v>2.2000000000000002</v>
      </c>
      <c r="C172" s="101" t="s">
        <v>649</v>
      </c>
      <c r="D172" s="17">
        <v>10.1</v>
      </c>
      <c r="E172" s="55" t="s">
        <v>55</v>
      </c>
      <c r="F172" s="27"/>
      <c r="G172" s="61"/>
      <c r="H172" s="62"/>
      <c r="I172" s="63"/>
      <c r="J172" s="64"/>
    </row>
    <row r="173" spans="1:10" ht="15" customHeight="1" x14ac:dyDescent="0.25">
      <c r="A173" s="37"/>
      <c r="B173" s="56">
        <v>2.2000000000000002</v>
      </c>
      <c r="C173" s="104" t="s">
        <v>181</v>
      </c>
      <c r="D173" s="17" t="s">
        <v>650</v>
      </c>
      <c r="E173" s="55" t="s">
        <v>55</v>
      </c>
      <c r="F173" s="20"/>
      <c r="G173" s="16"/>
      <c r="H173" s="16" t="s">
        <v>8</v>
      </c>
      <c r="I173" s="16"/>
      <c r="J173" s="32"/>
    </row>
    <row r="174" spans="1:10" ht="15" customHeight="1" x14ac:dyDescent="0.25">
      <c r="A174" s="37"/>
      <c r="B174" s="56">
        <v>2.2000000000000002</v>
      </c>
      <c r="C174" s="104" t="s">
        <v>182</v>
      </c>
      <c r="D174" s="17" t="s">
        <v>650</v>
      </c>
      <c r="E174" s="55" t="s">
        <v>55</v>
      </c>
      <c r="F174" s="20"/>
      <c r="G174" s="19"/>
      <c r="H174" s="16" t="s">
        <v>8</v>
      </c>
      <c r="I174" s="16"/>
      <c r="J174" s="32"/>
    </row>
    <row r="175" spans="1:10" ht="15" customHeight="1" x14ac:dyDescent="0.25">
      <c r="A175" s="37"/>
      <c r="B175" s="56">
        <v>2.2000000000000002</v>
      </c>
      <c r="C175" s="104" t="s">
        <v>183</v>
      </c>
      <c r="D175" s="17" t="s">
        <v>650</v>
      </c>
      <c r="E175" s="55" t="s">
        <v>55</v>
      </c>
      <c r="F175" s="20"/>
      <c r="G175" s="19"/>
      <c r="H175" s="16" t="s">
        <v>8</v>
      </c>
      <c r="I175" s="16"/>
      <c r="J175" s="32"/>
    </row>
    <row r="176" spans="1:10" ht="15" customHeight="1" x14ac:dyDescent="0.25">
      <c r="A176" s="37"/>
      <c r="B176" s="56">
        <v>2.2000000000000002</v>
      </c>
      <c r="C176" s="105" t="s">
        <v>184</v>
      </c>
      <c r="D176" s="17" t="s">
        <v>650</v>
      </c>
      <c r="E176" s="55" t="s">
        <v>55</v>
      </c>
      <c r="F176" s="20"/>
      <c r="G176" s="19"/>
      <c r="H176" s="16" t="s">
        <v>8</v>
      </c>
      <c r="I176" s="16"/>
      <c r="J176" s="32"/>
    </row>
    <row r="177" spans="1:10" x14ac:dyDescent="0.25">
      <c r="A177" s="37"/>
      <c r="B177" s="75"/>
      <c r="C177" s="102"/>
      <c r="D177" s="6"/>
      <c r="E177" s="6"/>
      <c r="F177" s="7"/>
      <c r="G177" s="60">
        <f>COUNTIF(G173:G176,"x")</f>
        <v>0</v>
      </c>
      <c r="H177" s="60">
        <f>COUNTIF(H173:H176,"x")</f>
        <v>4</v>
      </c>
      <c r="I177" s="59">
        <f>COUNTIF(I173:I176,"x")</f>
        <v>0</v>
      </c>
      <c r="J177" s="110">
        <f>IF(I177=4,"NA",G177/(4-I177))</f>
        <v>0</v>
      </c>
    </row>
    <row r="178" spans="1:10" x14ac:dyDescent="0.25">
      <c r="A178" s="37"/>
      <c r="B178" s="76"/>
      <c r="C178" s="103"/>
      <c r="D178" s="9"/>
      <c r="E178" s="9"/>
      <c r="F178" s="10"/>
      <c r="G178" s="45"/>
      <c r="H178" s="45"/>
      <c r="I178" s="51"/>
      <c r="J178" s="37"/>
    </row>
    <row r="179" spans="1:10" ht="52.5" x14ac:dyDescent="0.25">
      <c r="A179" s="37"/>
      <c r="B179" s="56">
        <v>2.2999999999999998</v>
      </c>
      <c r="C179" s="101" t="s">
        <v>185</v>
      </c>
      <c r="D179" s="20">
        <v>5.5</v>
      </c>
      <c r="E179" s="55" t="s">
        <v>55</v>
      </c>
      <c r="F179" s="28"/>
      <c r="G179" s="20"/>
      <c r="H179" s="20" t="s">
        <v>8</v>
      </c>
      <c r="I179" s="20"/>
      <c r="J179" s="20"/>
    </row>
    <row r="180" spans="1:10" x14ac:dyDescent="0.25">
      <c r="A180" s="37"/>
      <c r="B180" s="76"/>
      <c r="C180" s="10"/>
      <c r="D180" s="9"/>
      <c r="E180" s="9"/>
      <c r="F180" s="10"/>
      <c r="G180" s="60">
        <f>COUNTIF(G179:G179,"x")</f>
        <v>0</v>
      </c>
      <c r="H180" s="60">
        <f>COUNTIF(H179:H179,"x")</f>
        <v>1</v>
      </c>
      <c r="I180" s="59">
        <f>COUNTIF(I179:I179,"x")</f>
        <v>0</v>
      </c>
      <c r="J180" s="110">
        <f>IF(I180=1,"NA",G180/(1-I180))</f>
        <v>0</v>
      </c>
    </row>
    <row r="181" spans="1:10" x14ac:dyDescent="0.25">
      <c r="A181" s="37"/>
      <c r="B181" s="76"/>
      <c r="C181" s="10"/>
      <c r="D181" s="9"/>
      <c r="E181" s="9"/>
      <c r="F181" s="10"/>
      <c r="G181" s="45"/>
      <c r="H181" s="45"/>
      <c r="I181" s="51"/>
      <c r="J181" s="37"/>
    </row>
    <row r="182" spans="1:10" ht="19.5" customHeight="1" x14ac:dyDescent="0.25">
      <c r="A182" s="54"/>
      <c r="B182" s="152" t="s">
        <v>187</v>
      </c>
      <c r="C182" s="153"/>
      <c r="D182" s="153"/>
      <c r="E182" s="153"/>
      <c r="F182" s="153"/>
      <c r="G182" s="153"/>
      <c r="H182" s="153"/>
      <c r="I182" s="153"/>
      <c r="J182" s="109"/>
    </row>
    <row r="183" spans="1:10" x14ac:dyDescent="0.25">
      <c r="A183" s="54"/>
      <c r="B183" s="70">
        <v>3.1</v>
      </c>
      <c r="C183" s="88" t="s">
        <v>17</v>
      </c>
      <c r="D183" s="111"/>
      <c r="E183" s="85"/>
      <c r="F183" s="84"/>
      <c r="G183" s="86"/>
      <c r="H183" s="86"/>
      <c r="I183" s="85"/>
      <c r="J183" s="107">
        <f>AVERAGE(J185,J191,J188)</f>
        <v>0</v>
      </c>
    </row>
    <row r="184" spans="1:10" ht="52.5" x14ac:dyDescent="0.25">
      <c r="A184" s="37"/>
      <c r="B184" s="56" t="s">
        <v>770</v>
      </c>
      <c r="C184" s="118" t="s">
        <v>186</v>
      </c>
      <c r="D184" s="17">
        <v>5.6</v>
      </c>
      <c r="E184" s="55" t="s">
        <v>55</v>
      </c>
      <c r="F184" s="27"/>
      <c r="G184" s="17"/>
      <c r="H184" s="17" t="s">
        <v>8</v>
      </c>
      <c r="I184" s="17"/>
      <c r="J184" s="20"/>
    </row>
    <row r="185" spans="1:10" x14ac:dyDescent="0.25">
      <c r="A185" s="37"/>
      <c r="B185" s="75"/>
      <c r="C185" s="102"/>
      <c r="D185" s="6"/>
      <c r="E185" s="6"/>
      <c r="F185" s="7"/>
      <c r="G185" s="60">
        <f>COUNTIF(G184:G184,"x")</f>
        <v>0</v>
      </c>
      <c r="H185" s="60">
        <f>COUNTIF(H184:H184,"x")</f>
        <v>1</v>
      </c>
      <c r="I185" s="59">
        <f>COUNTIF(I184:I184,"x")</f>
        <v>0</v>
      </c>
      <c r="J185" s="110">
        <f>IF(I185=1,"NA",G185/(1-I185))</f>
        <v>0</v>
      </c>
    </row>
    <row r="186" spans="1:10" x14ac:dyDescent="0.25">
      <c r="A186" s="37"/>
      <c r="B186" s="77"/>
      <c r="C186" s="123"/>
      <c r="D186" s="15"/>
      <c r="E186" s="15"/>
      <c r="F186" s="33"/>
      <c r="G186" s="47"/>
      <c r="H186" s="47"/>
      <c r="I186" s="39"/>
      <c r="J186" s="37"/>
    </row>
    <row r="187" spans="1:10" ht="52.5" x14ac:dyDescent="0.25">
      <c r="A187" s="37"/>
      <c r="B187" s="56" t="s">
        <v>771</v>
      </c>
      <c r="C187" s="119" t="s">
        <v>188</v>
      </c>
      <c r="D187" s="13">
        <v>5.6</v>
      </c>
      <c r="E187" s="55" t="s">
        <v>55</v>
      </c>
      <c r="F187" s="24"/>
      <c r="G187" s="13"/>
      <c r="H187" s="13" t="s">
        <v>8</v>
      </c>
      <c r="I187" s="20"/>
      <c r="J187" s="20"/>
    </row>
    <row r="188" spans="1:10" x14ac:dyDescent="0.25">
      <c r="A188" s="37"/>
      <c r="B188" s="75"/>
      <c r="C188" s="102"/>
      <c r="D188" s="6"/>
      <c r="E188" s="6"/>
      <c r="F188" s="7"/>
      <c r="G188" s="60">
        <f>COUNTIF(G187:G187,"x")</f>
        <v>0</v>
      </c>
      <c r="H188" s="60">
        <f>COUNTIF(H187:H187,"x")</f>
        <v>1</v>
      </c>
      <c r="I188" s="59">
        <f>COUNTIF(I187:I187,"x")</f>
        <v>0</v>
      </c>
      <c r="J188" s="110">
        <f>IF(I188=1,"NA",G188/(1-I188))</f>
        <v>0</v>
      </c>
    </row>
    <row r="189" spans="1:10" x14ac:dyDescent="0.25">
      <c r="A189" s="37"/>
      <c r="B189" s="76"/>
      <c r="C189" s="103"/>
      <c r="D189" s="9"/>
      <c r="E189" s="9"/>
      <c r="F189" s="10"/>
      <c r="G189" s="45"/>
      <c r="H189" s="45"/>
      <c r="I189" s="51"/>
      <c r="J189" s="37"/>
    </row>
    <row r="190" spans="1:10" ht="52.5" x14ac:dyDescent="0.25">
      <c r="A190" s="37"/>
      <c r="B190" s="56" t="s">
        <v>772</v>
      </c>
      <c r="C190" s="101" t="s">
        <v>189</v>
      </c>
      <c r="D190" s="20">
        <v>5.8</v>
      </c>
      <c r="E190" s="55" t="s">
        <v>55</v>
      </c>
      <c r="F190" s="28"/>
      <c r="G190" s="20"/>
      <c r="H190" s="20" t="s">
        <v>8</v>
      </c>
      <c r="I190" s="20"/>
      <c r="J190" s="20"/>
    </row>
    <row r="191" spans="1:10" x14ac:dyDescent="0.25">
      <c r="A191" s="37"/>
      <c r="B191" s="75"/>
      <c r="C191" s="7"/>
      <c r="D191" s="6"/>
      <c r="E191" s="6"/>
      <c r="F191" s="7"/>
      <c r="G191" s="59">
        <f>COUNTIF(G190:G190,"x")</f>
        <v>0</v>
      </c>
      <c r="H191" s="59">
        <f>COUNTIF(H190:H190,"x")</f>
        <v>1</v>
      </c>
      <c r="I191" s="59">
        <f>COUNTIF(I190:I190,"x")</f>
        <v>0</v>
      </c>
      <c r="J191" s="110">
        <f>IF(I191=1,"NA",G191/(1-I191))</f>
        <v>0</v>
      </c>
    </row>
    <row r="192" spans="1:10" x14ac:dyDescent="0.25">
      <c r="A192" s="37"/>
      <c r="B192" s="76"/>
      <c r="C192" s="10"/>
      <c r="D192" s="9"/>
      <c r="E192" s="9"/>
      <c r="F192" s="10"/>
      <c r="G192" s="34"/>
      <c r="H192" s="34"/>
      <c r="I192" s="51"/>
      <c r="J192" s="37"/>
    </row>
    <row r="193" spans="1:10" s="96" customFormat="1" ht="18.75" customHeight="1" x14ac:dyDescent="0.25">
      <c r="A193" s="53"/>
      <c r="B193" s="70">
        <v>3.2</v>
      </c>
      <c r="C193" s="151" t="s">
        <v>357</v>
      </c>
      <c r="D193" s="151"/>
      <c r="E193" s="151"/>
      <c r="F193" s="151"/>
      <c r="G193" s="151"/>
      <c r="H193" s="151"/>
      <c r="I193" s="151"/>
      <c r="J193" s="137"/>
    </row>
    <row r="194" spans="1:10" x14ac:dyDescent="0.25">
      <c r="A194" s="54"/>
      <c r="B194" s="71" t="s">
        <v>18</v>
      </c>
      <c r="C194" s="157" t="s">
        <v>19</v>
      </c>
      <c r="D194" s="157"/>
      <c r="E194" s="157"/>
      <c r="F194" s="157"/>
      <c r="G194" s="157"/>
      <c r="H194" s="157"/>
      <c r="I194" s="157"/>
      <c r="J194" s="139">
        <f>J196</f>
        <v>0</v>
      </c>
    </row>
    <row r="195" spans="1:10" ht="52.5" x14ac:dyDescent="0.25">
      <c r="A195" s="37"/>
      <c r="B195" s="56" t="s">
        <v>769</v>
      </c>
      <c r="C195" s="101" t="s">
        <v>714</v>
      </c>
      <c r="D195" s="20" t="s">
        <v>92</v>
      </c>
      <c r="E195" s="55" t="s">
        <v>55</v>
      </c>
      <c r="F195" s="28"/>
      <c r="G195" s="20"/>
      <c r="H195" s="20" t="s">
        <v>8</v>
      </c>
      <c r="I195" s="20"/>
      <c r="J195" s="20"/>
    </row>
    <row r="196" spans="1:10" x14ac:dyDescent="0.25">
      <c r="A196" s="37"/>
      <c r="B196" s="75"/>
      <c r="C196" s="7"/>
      <c r="D196" s="6"/>
      <c r="E196" s="6"/>
      <c r="F196" s="7"/>
      <c r="G196" s="60">
        <f>COUNTIF(G195:G195,"x")</f>
        <v>0</v>
      </c>
      <c r="H196" s="60">
        <f>COUNTIF(H195:H195,"x")</f>
        <v>1</v>
      </c>
      <c r="I196" s="59">
        <f>COUNTIF(I195:I195,"x")</f>
        <v>0</v>
      </c>
      <c r="J196" s="110">
        <f>IF(I196=1,"NA",G196/(1-I196))</f>
        <v>0</v>
      </c>
    </row>
    <row r="197" spans="1:10" x14ac:dyDescent="0.25">
      <c r="A197" s="37"/>
      <c r="B197" s="76"/>
      <c r="C197" s="10"/>
      <c r="D197" s="9"/>
      <c r="E197" s="9"/>
      <c r="F197" s="10"/>
      <c r="G197" s="45"/>
      <c r="H197" s="45"/>
      <c r="I197" s="51"/>
      <c r="J197" s="37"/>
    </row>
    <row r="198" spans="1:10" x14ac:dyDescent="0.25">
      <c r="A198" s="54"/>
      <c r="B198" s="70" t="s">
        <v>20</v>
      </c>
      <c r="C198" s="151" t="s">
        <v>14</v>
      </c>
      <c r="D198" s="151"/>
      <c r="E198" s="151"/>
      <c r="F198" s="151"/>
      <c r="G198" s="151"/>
      <c r="H198" s="151"/>
      <c r="I198" s="151"/>
      <c r="J198" s="107">
        <f>AVERAGE(J200,J207)</f>
        <v>0</v>
      </c>
    </row>
    <row r="199" spans="1:10" ht="52.5" x14ac:dyDescent="0.25">
      <c r="A199" s="37"/>
      <c r="B199" s="56" t="s">
        <v>368</v>
      </c>
      <c r="C199" s="118" t="s">
        <v>190</v>
      </c>
      <c r="D199" s="17" t="s">
        <v>91</v>
      </c>
      <c r="E199" s="55" t="s">
        <v>55</v>
      </c>
      <c r="F199" s="27"/>
      <c r="G199" s="17"/>
      <c r="H199" s="17" t="s">
        <v>8</v>
      </c>
      <c r="I199" s="17"/>
      <c r="J199" s="20"/>
    </row>
    <row r="200" spans="1:10" x14ac:dyDescent="0.25">
      <c r="A200" s="37"/>
      <c r="B200" s="75"/>
      <c r="C200" s="7"/>
      <c r="D200" s="6"/>
      <c r="E200" s="6"/>
      <c r="F200" s="7"/>
      <c r="G200" s="60">
        <f>COUNTIF(G199:G199,"x")</f>
        <v>0</v>
      </c>
      <c r="H200" s="60">
        <f>COUNTIF(H199:H199,"x")</f>
        <v>1</v>
      </c>
      <c r="I200" s="59">
        <f>COUNTIF(I199:I199,"x")</f>
        <v>0</v>
      </c>
      <c r="J200" s="110">
        <f>IF(I200=1,"NA",G200/(1-I200))</f>
        <v>0</v>
      </c>
    </row>
    <row r="201" spans="1:10" x14ac:dyDescent="0.25">
      <c r="A201" s="37"/>
      <c r="B201" s="77"/>
      <c r="C201" s="33"/>
      <c r="D201" s="15"/>
      <c r="E201" s="15"/>
      <c r="F201" s="33"/>
      <c r="G201" s="45"/>
      <c r="H201" s="45"/>
      <c r="I201" s="39"/>
      <c r="J201" s="37"/>
    </row>
    <row r="202" spans="1:10" ht="25.5" customHeight="1" x14ac:dyDescent="0.25">
      <c r="A202" s="37"/>
      <c r="B202" s="56" t="s">
        <v>369</v>
      </c>
      <c r="C202" s="119" t="s">
        <v>648</v>
      </c>
      <c r="D202" s="4" t="s">
        <v>91</v>
      </c>
      <c r="E202" s="55" t="s">
        <v>55</v>
      </c>
      <c r="F202" s="5"/>
      <c r="G202" s="61"/>
      <c r="H202" s="62"/>
      <c r="I202" s="63"/>
      <c r="J202" s="64"/>
    </row>
    <row r="203" spans="1:10" ht="15" customHeight="1" x14ac:dyDescent="0.25">
      <c r="A203" s="37"/>
      <c r="B203" s="56" t="s">
        <v>369</v>
      </c>
      <c r="C203" s="104" t="s">
        <v>191</v>
      </c>
      <c r="D203" s="20" t="s">
        <v>644</v>
      </c>
      <c r="E203" s="55" t="s">
        <v>55</v>
      </c>
      <c r="F203" s="20"/>
      <c r="G203" s="16"/>
      <c r="H203" s="16" t="s">
        <v>8</v>
      </c>
      <c r="I203" s="16"/>
      <c r="J203" s="32"/>
    </row>
    <row r="204" spans="1:10" ht="15" customHeight="1" x14ac:dyDescent="0.25">
      <c r="A204" s="37"/>
      <c r="B204" s="56" t="s">
        <v>369</v>
      </c>
      <c r="C204" s="104" t="s">
        <v>192</v>
      </c>
      <c r="D204" s="20" t="s">
        <v>645</v>
      </c>
      <c r="E204" s="55" t="s">
        <v>55</v>
      </c>
      <c r="F204" s="20"/>
      <c r="G204" s="19"/>
      <c r="H204" s="16" t="s">
        <v>8</v>
      </c>
      <c r="I204" s="16"/>
      <c r="J204" s="32"/>
    </row>
    <row r="205" spans="1:10" ht="15" customHeight="1" x14ac:dyDescent="0.25">
      <c r="A205" s="37"/>
      <c r="B205" s="56" t="s">
        <v>369</v>
      </c>
      <c r="C205" s="104" t="s">
        <v>193</v>
      </c>
      <c r="D205" s="20" t="s">
        <v>646</v>
      </c>
      <c r="E205" s="55" t="s">
        <v>55</v>
      </c>
      <c r="F205" s="20"/>
      <c r="G205" s="19"/>
      <c r="H205" s="16" t="s">
        <v>8</v>
      </c>
      <c r="I205" s="16"/>
      <c r="J205" s="32"/>
    </row>
    <row r="206" spans="1:10" ht="15" customHeight="1" x14ac:dyDescent="0.25">
      <c r="A206" s="37"/>
      <c r="B206" s="56" t="s">
        <v>369</v>
      </c>
      <c r="C206" s="105" t="s">
        <v>194</v>
      </c>
      <c r="D206" s="20" t="s">
        <v>647</v>
      </c>
      <c r="E206" s="55" t="s">
        <v>55</v>
      </c>
      <c r="F206" s="20"/>
      <c r="G206" s="19"/>
      <c r="H206" s="16" t="s">
        <v>8</v>
      </c>
      <c r="I206" s="16"/>
      <c r="J206" s="32"/>
    </row>
    <row r="207" spans="1:10" x14ac:dyDescent="0.25">
      <c r="A207" s="37"/>
      <c r="B207" s="75"/>
      <c r="C207" s="7"/>
      <c r="D207" s="6"/>
      <c r="E207" s="6"/>
      <c r="F207" s="7"/>
      <c r="G207" s="60">
        <f>COUNTIF(G203:G206,"x")</f>
        <v>0</v>
      </c>
      <c r="H207" s="60">
        <f>COUNTIF(H203:H206,"x")</f>
        <v>4</v>
      </c>
      <c r="I207" s="59">
        <f>COUNTIF(I203:I206,"x")</f>
        <v>0</v>
      </c>
      <c r="J207" s="110">
        <f>IF(I207=4,"NA",G207/(4-I207))</f>
        <v>0</v>
      </c>
    </row>
    <row r="208" spans="1:10" x14ac:dyDescent="0.25">
      <c r="A208" s="37"/>
      <c r="B208" s="76"/>
      <c r="C208" s="10"/>
      <c r="D208" s="9"/>
      <c r="E208" s="9"/>
      <c r="F208" s="10"/>
      <c r="G208" s="45"/>
      <c r="H208" s="45"/>
      <c r="I208" s="51"/>
      <c r="J208" s="37"/>
    </row>
    <row r="209" spans="1:10" x14ac:dyDescent="0.25">
      <c r="A209" s="54"/>
      <c r="B209" s="70" t="s">
        <v>21</v>
      </c>
      <c r="C209" s="151" t="s">
        <v>16</v>
      </c>
      <c r="D209" s="151"/>
      <c r="E209" s="151"/>
      <c r="F209" s="151"/>
      <c r="G209" s="151"/>
      <c r="H209" s="151"/>
      <c r="I209" s="151"/>
      <c r="J209" s="107">
        <f>AVERAGE(J211,J221)</f>
        <v>0</v>
      </c>
    </row>
    <row r="210" spans="1:10" ht="52.5" x14ac:dyDescent="0.25">
      <c r="A210" s="37"/>
      <c r="B210" s="56" t="s">
        <v>370</v>
      </c>
      <c r="C210" s="118" t="s">
        <v>195</v>
      </c>
      <c r="D210" s="17" t="s">
        <v>90</v>
      </c>
      <c r="E210" s="55" t="s">
        <v>55</v>
      </c>
      <c r="F210" s="27"/>
      <c r="G210" s="17"/>
      <c r="H210" s="20" t="s">
        <v>8</v>
      </c>
      <c r="I210" s="17"/>
      <c r="J210" s="20"/>
    </row>
    <row r="211" spans="1:10" x14ac:dyDescent="0.25">
      <c r="A211" s="37"/>
      <c r="B211" s="75"/>
      <c r="C211" s="7"/>
      <c r="D211" s="6"/>
      <c r="E211" s="6"/>
      <c r="F211" s="7"/>
      <c r="G211" s="60">
        <f>COUNTIF(G210:G210,"x")</f>
        <v>0</v>
      </c>
      <c r="H211" s="65">
        <f>COUNTIF(H210:H210,"x")</f>
        <v>1</v>
      </c>
      <c r="I211" s="59">
        <f>COUNTIF(I210:I210,"x")</f>
        <v>0</v>
      </c>
      <c r="J211" s="110">
        <f>IF(I211=1,"NA",G211/(1-I211))</f>
        <v>0</v>
      </c>
    </row>
    <row r="212" spans="1:10" x14ac:dyDescent="0.25">
      <c r="A212" s="37"/>
      <c r="B212" s="77"/>
      <c r="C212" s="33"/>
      <c r="D212" s="15"/>
      <c r="E212" s="15"/>
      <c r="F212" s="33"/>
      <c r="G212" s="45"/>
      <c r="H212" s="45"/>
      <c r="I212" s="39"/>
      <c r="J212" s="37"/>
    </row>
    <row r="213" spans="1:10" ht="42" customHeight="1" x14ac:dyDescent="0.25">
      <c r="A213" s="37"/>
      <c r="B213" s="56" t="s">
        <v>371</v>
      </c>
      <c r="C213" s="119" t="s">
        <v>636</v>
      </c>
      <c r="D213" s="4" t="s">
        <v>90</v>
      </c>
      <c r="E213" s="55" t="s">
        <v>55</v>
      </c>
      <c r="F213" s="5"/>
      <c r="G213" s="61"/>
      <c r="H213" s="62"/>
      <c r="I213" s="63"/>
      <c r="J213" s="64"/>
    </row>
    <row r="214" spans="1:10" ht="15" customHeight="1" x14ac:dyDescent="0.25">
      <c r="A214" s="37"/>
      <c r="B214" s="56" t="s">
        <v>371</v>
      </c>
      <c r="C214" s="104" t="s">
        <v>191</v>
      </c>
      <c r="D214" s="20" t="s">
        <v>637</v>
      </c>
      <c r="E214" s="55" t="s">
        <v>55</v>
      </c>
      <c r="F214" s="20"/>
      <c r="G214" s="16"/>
      <c r="H214" s="16" t="s">
        <v>8</v>
      </c>
      <c r="I214" s="16"/>
      <c r="J214" s="32"/>
    </row>
    <row r="215" spans="1:10" ht="15" customHeight="1" x14ac:dyDescent="0.25">
      <c r="A215" s="37"/>
      <c r="B215" s="56" t="s">
        <v>371</v>
      </c>
      <c r="C215" s="104" t="s">
        <v>196</v>
      </c>
      <c r="D215" s="20" t="s">
        <v>639</v>
      </c>
      <c r="E215" s="55" t="s">
        <v>55</v>
      </c>
      <c r="F215" s="20"/>
      <c r="G215" s="19"/>
      <c r="H215" s="16" t="s">
        <v>8</v>
      </c>
      <c r="I215" s="16"/>
      <c r="J215" s="32"/>
    </row>
    <row r="216" spans="1:10" ht="15" customHeight="1" x14ac:dyDescent="0.25">
      <c r="A216" s="37"/>
      <c r="B216" s="56" t="s">
        <v>371</v>
      </c>
      <c r="C216" s="104" t="s">
        <v>197</v>
      </c>
      <c r="D216" s="20" t="s">
        <v>640</v>
      </c>
      <c r="E216" s="55" t="s">
        <v>55</v>
      </c>
      <c r="F216" s="20"/>
      <c r="G216" s="19"/>
      <c r="H216" s="16" t="s">
        <v>8</v>
      </c>
      <c r="I216" s="16"/>
      <c r="J216" s="32"/>
    </row>
    <row r="217" spans="1:10" ht="15" customHeight="1" x14ac:dyDescent="0.25">
      <c r="A217" s="37"/>
      <c r="B217" s="56" t="s">
        <v>371</v>
      </c>
      <c r="C217" s="105" t="s">
        <v>192</v>
      </c>
      <c r="D217" s="20" t="s">
        <v>641</v>
      </c>
      <c r="E217" s="55" t="s">
        <v>55</v>
      </c>
      <c r="F217" s="20"/>
      <c r="G217" s="19"/>
      <c r="H217" s="16" t="s">
        <v>8</v>
      </c>
      <c r="I217" s="16"/>
      <c r="J217" s="32"/>
    </row>
    <row r="218" spans="1:10" ht="15" customHeight="1" x14ac:dyDescent="0.25">
      <c r="A218" s="37"/>
      <c r="B218" s="56" t="s">
        <v>371</v>
      </c>
      <c r="C218" s="101" t="s">
        <v>198</v>
      </c>
      <c r="D218" s="20" t="s">
        <v>638</v>
      </c>
      <c r="E218" s="55" t="s">
        <v>55</v>
      </c>
      <c r="F218" s="20"/>
      <c r="G218" s="19"/>
      <c r="H218" s="16" t="s">
        <v>8</v>
      </c>
      <c r="I218" s="16"/>
      <c r="J218" s="32"/>
    </row>
    <row r="219" spans="1:10" ht="15" customHeight="1" x14ac:dyDescent="0.25">
      <c r="A219" s="37"/>
      <c r="B219" s="56" t="s">
        <v>371</v>
      </c>
      <c r="C219" s="101" t="s">
        <v>193</v>
      </c>
      <c r="D219" s="20" t="s">
        <v>642</v>
      </c>
      <c r="E219" s="55" t="s">
        <v>55</v>
      </c>
      <c r="F219" s="20"/>
      <c r="G219" s="19"/>
      <c r="H219" s="16" t="s">
        <v>8</v>
      </c>
      <c r="I219" s="16"/>
      <c r="J219" s="32"/>
    </row>
    <row r="220" spans="1:10" ht="15" customHeight="1" x14ac:dyDescent="0.25">
      <c r="A220" s="37"/>
      <c r="B220" s="56" t="s">
        <v>371</v>
      </c>
      <c r="C220" s="101" t="s">
        <v>194</v>
      </c>
      <c r="D220" s="20" t="s">
        <v>643</v>
      </c>
      <c r="E220" s="55" t="s">
        <v>55</v>
      </c>
      <c r="F220" s="20"/>
      <c r="G220" s="19"/>
      <c r="H220" s="16" t="s">
        <v>8</v>
      </c>
      <c r="I220" s="16"/>
      <c r="J220" s="32"/>
    </row>
    <row r="221" spans="1:10" x14ac:dyDescent="0.25">
      <c r="A221" s="37"/>
      <c r="B221" s="75"/>
      <c r="C221" s="7"/>
      <c r="D221" s="6"/>
      <c r="E221" s="6"/>
      <c r="F221" s="7"/>
      <c r="G221" s="59">
        <f>COUNTIF(G214:G220,"x")</f>
        <v>0</v>
      </c>
      <c r="H221" s="59">
        <f>COUNTIF(H214:H220,"x")</f>
        <v>7</v>
      </c>
      <c r="I221" s="59">
        <f>COUNTIF(I214:I220,"x")</f>
        <v>0</v>
      </c>
      <c r="J221" s="110">
        <f>IF(I221=7,"NA",G221/(7-I221))</f>
        <v>0</v>
      </c>
    </row>
    <row r="222" spans="1:10" x14ac:dyDescent="0.25">
      <c r="A222" s="37"/>
      <c r="B222" s="76"/>
      <c r="C222" s="10"/>
      <c r="D222" s="9"/>
      <c r="E222" s="9"/>
      <c r="F222" s="10"/>
      <c r="G222" s="34"/>
      <c r="H222" s="34"/>
      <c r="I222" s="51"/>
      <c r="J222" s="37"/>
    </row>
    <row r="223" spans="1:10" ht="18" customHeight="1" x14ac:dyDescent="0.25">
      <c r="A223" s="54"/>
      <c r="B223" s="70">
        <v>3.3</v>
      </c>
      <c r="C223" s="151" t="s">
        <v>743</v>
      </c>
      <c r="D223" s="151"/>
      <c r="E223" s="151"/>
      <c r="F223" s="151"/>
      <c r="G223" s="151"/>
      <c r="H223" s="151"/>
      <c r="I223" s="151"/>
      <c r="J223" s="134"/>
    </row>
    <row r="224" spans="1:10" x14ac:dyDescent="0.25">
      <c r="A224" s="54"/>
      <c r="B224" s="70" t="s">
        <v>22</v>
      </c>
      <c r="C224" s="151" t="s">
        <v>19</v>
      </c>
      <c r="D224" s="151"/>
      <c r="E224" s="151"/>
      <c r="F224" s="151"/>
      <c r="G224" s="151"/>
      <c r="H224" s="151"/>
      <c r="I224" s="151"/>
      <c r="J224" s="107">
        <f>J226</f>
        <v>0</v>
      </c>
    </row>
    <row r="225" spans="1:10" ht="52.5" x14ac:dyDescent="0.25">
      <c r="A225" s="37"/>
      <c r="B225" s="56">
        <v>3.1</v>
      </c>
      <c r="C225" s="101" t="s">
        <v>200</v>
      </c>
      <c r="D225" s="20" t="s">
        <v>89</v>
      </c>
      <c r="E225" s="55" t="s">
        <v>55</v>
      </c>
      <c r="F225" s="28"/>
      <c r="G225" s="20"/>
      <c r="H225" s="20" t="s">
        <v>8</v>
      </c>
      <c r="I225" s="20"/>
      <c r="J225" s="20"/>
    </row>
    <row r="226" spans="1:10" x14ac:dyDescent="0.25">
      <c r="A226" s="37"/>
      <c r="B226" s="75"/>
      <c r="C226" s="7"/>
      <c r="D226" s="6"/>
      <c r="E226" s="6"/>
      <c r="F226" s="7"/>
      <c r="G226" s="59">
        <f>COUNTIF(G225:G225,"x")</f>
        <v>0</v>
      </c>
      <c r="H226" s="59">
        <f>COUNTIF(H225:H225,"x")</f>
        <v>1</v>
      </c>
      <c r="I226" s="59">
        <f>COUNTIF(I225:I225,"x")</f>
        <v>0</v>
      </c>
      <c r="J226" s="110">
        <f>IF(I226=1,"NA",G226/(1-I226))</f>
        <v>0</v>
      </c>
    </row>
    <row r="227" spans="1:10" x14ac:dyDescent="0.25">
      <c r="A227" s="37"/>
      <c r="B227" s="76"/>
      <c r="C227" s="10"/>
      <c r="D227" s="9"/>
      <c r="E227" s="9"/>
      <c r="F227" s="10"/>
      <c r="G227" s="34"/>
      <c r="H227" s="34"/>
      <c r="I227" s="51"/>
      <c r="J227" s="37"/>
    </row>
    <row r="228" spans="1:10" x14ac:dyDescent="0.25">
      <c r="A228" s="54"/>
      <c r="B228" s="70" t="s">
        <v>23</v>
      </c>
      <c r="C228" s="151" t="s">
        <v>24</v>
      </c>
      <c r="D228" s="151"/>
      <c r="E228" s="151"/>
      <c r="F228" s="151"/>
      <c r="G228" s="151"/>
      <c r="H228" s="151"/>
      <c r="I228" s="151"/>
      <c r="J228" s="107">
        <f>AVERAGE(J230,J237)</f>
        <v>0</v>
      </c>
    </row>
    <row r="229" spans="1:10" ht="52.5" x14ac:dyDescent="0.25">
      <c r="A229" s="37"/>
      <c r="B229" s="56" t="s">
        <v>372</v>
      </c>
      <c r="C229" s="118" t="s">
        <v>201</v>
      </c>
      <c r="D229" s="17" t="s">
        <v>88</v>
      </c>
      <c r="E229" s="55" t="s">
        <v>55</v>
      </c>
      <c r="F229" s="27"/>
      <c r="G229" s="17"/>
      <c r="H229" s="20" t="s">
        <v>8</v>
      </c>
      <c r="I229" s="20"/>
      <c r="J229" s="20"/>
    </row>
    <row r="230" spans="1:10" x14ac:dyDescent="0.25">
      <c r="A230" s="37"/>
      <c r="B230" s="75"/>
      <c r="C230" s="7"/>
      <c r="D230" s="6"/>
      <c r="E230" s="6"/>
      <c r="F230" s="7"/>
      <c r="G230" s="60">
        <f>COUNTIF(G229:G229,"x")</f>
        <v>0</v>
      </c>
      <c r="H230" s="59">
        <f>COUNTIF(H229:H229,"x")</f>
        <v>1</v>
      </c>
      <c r="I230" s="59">
        <f>COUNTIF(I229:I229,"x")</f>
        <v>0</v>
      </c>
      <c r="J230" s="110">
        <f>IF(I230=1,"NA",G230/(1-I230))</f>
        <v>0</v>
      </c>
    </row>
    <row r="231" spans="1:10" x14ac:dyDescent="0.25">
      <c r="A231" s="37"/>
      <c r="B231" s="77"/>
      <c r="C231" s="33"/>
      <c r="D231" s="15"/>
      <c r="E231" s="15"/>
      <c r="F231" s="33"/>
      <c r="G231" s="45"/>
      <c r="H231" s="34"/>
      <c r="I231" s="39"/>
      <c r="J231" s="37"/>
    </row>
    <row r="232" spans="1:10" ht="52.5" x14ac:dyDescent="0.25">
      <c r="A232" s="37"/>
      <c r="B232" s="56" t="s">
        <v>373</v>
      </c>
      <c r="C232" s="119" t="s">
        <v>631</v>
      </c>
      <c r="D232" s="4" t="s">
        <v>88</v>
      </c>
      <c r="E232" s="55" t="s">
        <v>55</v>
      </c>
      <c r="F232" s="5"/>
      <c r="G232" s="61"/>
      <c r="H232" s="62"/>
      <c r="I232" s="63"/>
      <c r="J232" s="64"/>
    </row>
    <row r="233" spans="1:10" ht="15" customHeight="1" x14ac:dyDescent="0.25">
      <c r="A233" s="37"/>
      <c r="B233" s="56" t="s">
        <v>373</v>
      </c>
      <c r="C233" s="104" t="s">
        <v>632</v>
      </c>
      <c r="D233" s="20" t="s">
        <v>627</v>
      </c>
      <c r="E233" s="55" t="s">
        <v>55</v>
      </c>
      <c r="F233" s="20"/>
      <c r="G233" s="16"/>
      <c r="H233" s="16" t="s">
        <v>8</v>
      </c>
      <c r="I233" s="16"/>
      <c r="J233" s="32"/>
    </row>
    <row r="234" spans="1:10" ht="52.5" x14ac:dyDescent="0.25">
      <c r="A234" s="37"/>
      <c r="B234" s="56" t="s">
        <v>373</v>
      </c>
      <c r="C234" s="104" t="s">
        <v>633</v>
      </c>
      <c r="D234" s="20" t="s">
        <v>628</v>
      </c>
      <c r="E234" s="55" t="s">
        <v>55</v>
      </c>
      <c r="F234" s="20"/>
      <c r="G234" s="19"/>
      <c r="H234" s="16" t="s">
        <v>8</v>
      </c>
      <c r="I234" s="16"/>
      <c r="J234" s="32"/>
    </row>
    <row r="235" spans="1:10" ht="52.5" x14ac:dyDescent="0.25">
      <c r="A235" s="37"/>
      <c r="B235" s="56" t="s">
        <v>373</v>
      </c>
      <c r="C235" s="104" t="s">
        <v>634</v>
      </c>
      <c r="D235" s="20" t="s">
        <v>629</v>
      </c>
      <c r="E235" s="55" t="s">
        <v>55</v>
      </c>
      <c r="F235" s="20"/>
      <c r="G235" s="19"/>
      <c r="H235" s="16" t="s">
        <v>8</v>
      </c>
      <c r="I235" s="16"/>
      <c r="J235" s="32"/>
    </row>
    <row r="236" spans="1:10" ht="15" customHeight="1" x14ac:dyDescent="0.25">
      <c r="A236" s="37"/>
      <c r="B236" s="56" t="s">
        <v>373</v>
      </c>
      <c r="C236" s="105" t="s">
        <v>635</v>
      </c>
      <c r="D236" s="20" t="s">
        <v>630</v>
      </c>
      <c r="E236" s="55" t="s">
        <v>55</v>
      </c>
      <c r="F236" s="20"/>
      <c r="G236" s="19"/>
      <c r="H236" s="16" t="s">
        <v>8</v>
      </c>
      <c r="I236" s="16"/>
      <c r="J236" s="32"/>
    </row>
    <row r="237" spans="1:10" x14ac:dyDescent="0.25">
      <c r="A237" s="37"/>
      <c r="B237" s="75"/>
      <c r="C237" s="7"/>
      <c r="D237" s="6"/>
      <c r="E237" s="6"/>
      <c r="F237" s="7"/>
      <c r="G237" s="60">
        <f>COUNTIF(G233:G236,"x")</f>
        <v>0</v>
      </c>
      <c r="H237" s="60">
        <f>COUNTIF(H233:H236,"x")</f>
        <v>4</v>
      </c>
      <c r="I237" s="59">
        <f>COUNTIF(I233:I236,"x")</f>
        <v>0</v>
      </c>
      <c r="J237" s="110">
        <f>IF(I237=4,"NA",G237/(4-I237))</f>
        <v>0</v>
      </c>
    </row>
    <row r="238" spans="1:10" x14ac:dyDescent="0.25">
      <c r="A238" s="37"/>
      <c r="B238" s="76"/>
      <c r="C238" s="10"/>
      <c r="D238" s="9"/>
      <c r="E238" s="9"/>
      <c r="F238" s="10"/>
      <c r="G238" s="45"/>
      <c r="H238" s="45"/>
      <c r="I238" s="51"/>
      <c r="J238" s="37"/>
    </row>
    <row r="239" spans="1:10" ht="18.75" customHeight="1" x14ac:dyDescent="0.25">
      <c r="A239" s="54"/>
      <c r="B239" s="70">
        <v>3.4</v>
      </c>
      <c r="C239" s="151" t="s">
        <v>739</v>
      </c>
      <c r="D239" s="151"/>
      <c r="E239" s="151"/>
      <c r="F239" s="151"/>
      <c r="G239" s="151"/>
      <c r="H239" s="151"/>
      <c r="I239" s="151"/>
      <c r="J239" s="82"/>
    </row>
    <row r="240" spans="1:10" x14ac:dyDescent="0.25">
      <c r="A240" s="54"/>
      <c r="B240" s="78" t="s">
        <v>25</v>
      </c>
      <c r="C240" s="154" t="s">
        <v>19</v>
      </c>
      <c r="D240" s="154"/>
      <c r="E240" s="154"/>
      <c r="F240" s="154"/>
      <c r="G240" s="154"/>
      <c r="H240" s="154"/>
      <c r="I240" s="154"/>
      <c r="J240" s="107">
        <f>J242</f>
        <v>0</v>
      </c>
    </row>
    <row r="241" spans="1:10" ht="52.5" x14ac:dyDescent="0.25">
      <c r="A241" s="37"/>
      <c r="B241" s="56" t="s">
        <v>374</v>
      </c>
      <c r="C241" s="101" t="s">
        <v>202</v>
      </c>
      <c r="D241" s="20" t="s">
        <v>87</v>
      </c>
      <c r="E241" s="55" t="s">
        <v>55</v>
      </c>
      <c r="F241" s="28"/>
      <c r="G241" s="20"/>
      <c r="H241" s="20" t="s">
        <v>8</v>
      </c>
      <c r="I241" s="20"/>
      <c r="J241" s="20"/>
    </row>
    <row r="242" spans="1:10" x14ac:dyDescent="0.25">
      <c r="A242" s="37"/>
      <c r="B242" s="75"/>
      <c r="C242" s="7"/>
      <c r="D242" s="6"/>
      <c r="E242" s="6"/>
      <c r="F242" s="44"/>
      <c r="G242" s="65">
        <f>COUNTIF(G241:G241,"x")</f>
        <v>0</v>
      </c>
      <c r="H242" s="65">
        <f>COUNTIF(H241:H241,"x")</f>
        <v>1</v>
      </c>
      <c r="I242" s="59">
        <f>COUNTIF(I241:I241,"x")</f>
        <v>0</v>
      </c>
      <c r="J242" s="110">
        <f>IF(I242=1,"NA",G242/(1-I242))</f>
        <v>0</v>
      </c>
    </row>
    <row r="243" spans="1:10" x14ac:dyDescent="0.25">
      <c r="A243" s="37"/>
      <c r="B243" s="76"/>
      <c r="C243" s="10"/>
      <c r="D243" s="9"/>
      <c r="E243" s="9"/>
      <c r="F243" s="10"/>
      <c r="G243" s="45"/>
      <c r="H243" s="45"/>
      <c r="I243" s="51"/>
      <c r="J243" s="37"/>
    </row>
    <row r="244" spans="1:10" x14ac:dyDescent="0.25">
      <c r="A244" s="54"/>
      <c r="B244" s="70" t="s">
        <v>26</v>
      </c>
      <c r="C244" s="87" t="s">
        <v>14</v>
      </c>
      <c r="D244" s="112"/>
      <c r="E244" s="80"/>
      <c r="F244" s="79"/>
      <c r="G244" s="81"/>
      <c r="H244" s="81"/>
      <c r="I244" s="81"/>
      <c r="J244" s="107">
        <f>AVERAGE(J246,J254)</f>
        <v>0</v>
      </c>
    </row>
    <row r="245" spans="1:10" ht="52.5" x14ac:dyDescent="0.25">
      <c r="A245" s="37"/>
      <c r="B245" s="56" t="s">
        <v>375</v>
      </c>
      <c r="C245" s="118" t="s">
        <v>203</v>
      </c>
      <c r="D245" s="17" t="s">
        <v>86</v>
      </c>
      <c r="E245" s="55" t="s">
        <v>55</v>
      </c>
      <c r="F245" s="27"/>
      <c r="G245" s="17"/>
      <c r="H245" s="17" t="s">
        <v>8</v>
      </c>
      <c r="I245" s="17"/>
      <c r="J245" s="20"/>
    </row>
    <row r="246" spans="1:10" x14ac:dyDescent="0.25">
      <c r="A246" s="37"/>
      <c r="B246" s="75"/>
      <c r="C246" s="7"/>
      <c r="D246" s="6"/>
      <c r="E246" s="6"/>
      <c r="F246" s="7"/>
      <c r="G246" s="59">
        <f>COUNTIF(G245:G245,"x")</f>
        <v>0</v>
      </c>
      <c r="H246" s="59">
        <f>COUNTIF(H245:H245,"x")</f>
        <v>1</v>
      </c>
      <c r="I246" s="59">
        <f>COUNTIF(I245:I245,"x")</f>
        <v>0</v>
      </c>
      <c r="J246" s="110">
        <f>IF(I246=1,"NA",G246/(1-I246))</f>
        <v>0</v>
      </c>
    </row>
    <row r="247" spans="1:10" x14ac:dyDescent="0.25">
      <c r="A247" s="37"/>
      <c r="B247" s="77"/>
      <c r="C247" s="33"/>
      <c r="D247" s="15"/>
      <c r="E247" s="15"/>
      <c r="F247" s="33"/>
      <c r="G247" s="34"/>
      <c r="H247" s="34"/>
      <c r="I247" s="39"/>
      <c r="J247" s="37"/>
    </row>
    <row r="248" spans="1:10" ht="52.5" x14ac:dyDescent="0.25">
      <c r="A248" s="37"/>
      <c r="B248" s="56" t="s">
        <v>376</v>
      </c>
      <c r="C248" s="119" t="s">
        <v>621</v>
      </c>
      <c r="D248" s="4" t="s">
        <v>86</v>
      </c>
      <c r="E248" s="55" t="s">
        <v>55</v>
      </c>
      <c r="F248" s="5"/>
      <c r="G248" s="61"/>
      <c r="H248" s="62"/>
      <c r="I248" s="63"/>
      <c r="J248" s="64"/>
    </row>
    <row r="249" spans="1:10" ht="15" customHeight="1" x14ac:dyDescent="0.25">
      <c r="A249" s="37"/>
      <c r="B249" s="56" t="s">
        <v>376</v>
      </c>
      <c r="C249" s="104" t="s">
        <v>204</v>
      </c>
      <c r="D249" s="20" t="s">
        <v>622</v>
      </c>
      <c r="E249" s="55" t="s">
        <v>55</v>
      </c>
      <c r="F249" s="20"/>
      <c r="G249" s="16"/>
      <c r="H249" s="16" t="s">
        <v>8</v>
      </c>
      <c r="I249" s="16"/>
      <c r="J249" s="32"/>
    </row>
    <row r="250" spans="1:10" ht="15" customHeight="1" x14ac:dyDescent="0.25">
      <c r="A250" s="37"/>
      <c r="B250" s="56" t="s">
        <v>376</v>
      </c>
      <c r="C250" s="104" t="s">
        <v>205</v>
      </c>
      <c r="D250" s="20" t="s">
        <v>624</v>
      </c>
      <c r="E250" s="55" t="s">
        <v>55</v>
      </c>
      <c r="F250" s="20"/>
      <c r="G250" s="19"/>
      <c r="H250" s="16" t="s">
        <v>8</v>
      </c>
      <c r="I250" s="16"/>
      <c r="J250" s="32"/>
    </row>
    <row r="251" spans="1:10" ht="15" customHeight="1" x14ac:dyDescent="0.25">
      <c r="A251" s="37"/>
      <c r="B251" s="56" t="s">
        <v>376</v>
      </c>
      <c r="C251" s="104" t="s">
        <v>206</v>
      </c>
      <c r="D251" s="20" t="s">
        <v>625</v>
      </c>
      <c r="E251" s="55" t="s">
        <v>55</v>
      </c>
      <c r="F251" s="20"/>
      <c r="G251" s="19"/>
      <c r="H251" s="16" t="s">
        <v>8</v>
      </c>
      <c r="I251" s="16"/>
      <c r="J251" s="32"/>
    </row>
    <row r="252" spans="1:10" ht="15" customHeight="1" x14ac:dyDescent="0.25">
      <c r="A252" s="37"/>
      <c r="B252" s="56" t="s">
        <v>376</v>
      </c>
      <c r="C252" s="105" t="s">
        <v>207</v>
      </c>
      <c r="D252" s="20" t="s">
        <v>626</v>
      </c>
      <c r="E252" s="55" t="s">
        <v>55</v>
      </c>
      <c r="F252" s="20"/>
      <c r="G252" s="19"/>
      <c r="H252" s="16" t="s">
        <v>8</v>
      </c>
      <c r="I252" s="16"/>
      <c r="J252" s="32"/>
    </row>
    <row r="253" spans="1:10" ht="15" customHeight="1" x14ac:dyDescent="0.25">
      <c r="A253" s="37"/>
      <c r="B253" s="56" t="s">
        <v>376</v>
      </c>
      <c r="C253" s="121" t="s">
        <v>208</v>
      </c>
      <c r="D253" s="20" t="s">
        <v>623</v>
      </c>
      <c r="E253" s="55" t="s">
        <v>55</v>
      </c>
      <c r="F253" s="20"/>
      <c r="G253" s="19"/>
      <c r="H253" s="16" t="s">
        <v>8</v>
      </c>
      <c r="I253" s="16"/>
      <c r="J253" s="32"/>
    </row>
    <row r="254" spans="1:10" x14ac:dyDescent="0.25">
      <c r="A254" s="37"/>
      <c r="B254" s="75"/>
      <c r="C254" s="7"/>
      <c r="D254" s="6"/>
      <c r="E254" s="6"/>
      <c r="F254" s="7"/>
      <c r="G254" s="60">
        <f>COUNTIF(G249:G253,"x")</f>
        <v>0</v>
      </c>
      <c r="H254" s="60">
        <f>COUNTIF(H249:H253,"x")</f>
        <v>5</v>
      </c>
      <c r="I254" s="59">
        <f>COUNTIF(I249:I253,"x")</f>
        <v>0</v>
      </c>
      <c r="J254" s="110">
        <f>IF(I254=5,"NA",G254/(5-I254))</f>
        <v>0</v>
      </c>
    </row>
    <row r="255" spans="1:10" x14ac:dyDescent="0.25">
      <c r="A255" s="37"/>
      <c r="B255" s="76"/>
      <c r="C255" s="10"/>
      <c r="D255" s="9"/>
      <c r="E255" s="9"/>
      <c r="F255" s="10"/>
      <c r="G255" s="48"/>
      <c r="H255" s="48"/>
      <c r="I255" s="51"/>
      <c r="J255" s="37"/>
    </row>
    <row r="256" spans="1:10" s="96" customFormat="1" x14ac:dyDescent="0.25">
      <c r="A256" s="53"/>
      <c r="B256" s="70" t="s">
        <v>27</v>
      </c>
      <c r="C256" s="87" t="s">
        <v>16</v>
      </c>
      <c r="D256" s="95"/>
      <c r="E256" s="83"/>
      <c r="F256" s="95"/>
      <c r="G256" s="83"/>
      <c r="H256" s="83"/>
      <c r="I256" s="83"/>
      <c r="J256" s="107">
        <f>AVERAGE(J258,J268)</f>
        <v>0</v>
      </c>
    </row>
    <row r="257" spans="1:10" ht="52.5" x14ac:dyDescent="0.25">
      <c r="A257" s="37"/>
      <c r="B257" s="56" t="s">
        <v>377</v>
      </c>
      <c r="C257" s="101" t="s">
        <v>209</v>
      </c>
      <c r="D257" s="20" t="s">
        <v>85</v>
      </c>
      <c r="E257" s="55" t="s">
        <v>55</v>
      </c>
      <c r="F257" s="28"/>
      <c r="G257" s="20"/>
      <c r="H257" s="20" t="s">
        <v>8</v>
      </c>
      <c r="I257" s="20"/>
      <c r="J257" s="20"/>
    </row>
    <row r="258" spans="1:10" x14ac:dyDescent="0.25">
      <c r="A258" s="37"/>
      <c r="B258" s="75"/>
      <c r="C258" s="102"/>
      <c r="D258" s="6"/>
      <c r="E258" s="6"/>
      <c r="F258" s="7"/>
      <c r="G258" s="60">
        <f>COUNTIF(G257:G257,"x")</f>
        <v>0</v>
      </c>
      <c r="H258" s="65">
        <f>COUNTIF(H257:H257,"x")</f>
        <v>1</v>
      </c>
      <c r="I258" s="59">
        <f>COUNTIF(I257:I257,"x")</f>
        <v>0</v>
      </c>
      <c r="J258" s="110">
        <f>IF(I258=1,"NA",G258/(1-I258))</f>
        <v>0</v>
      </c>
    </row>
    <row r="259" spans="1:10" x14ac:dyDescent="0.25">
      <c r="A259" s="37"/>
      <c r="B259" s="76"/>
      <c r="C259" s="103"/>
      <c r="D259" s="9"/>
      <c r="E259" s="9"/>
      <c r="F259" s="10"/>
      <c r="G259" s="45"/>
      <c r="H259" s="45"/>
      <c r="I259" s="51"/>
      <c r="J259" s="37"/>
    </row>
    <row r="260" spans="1:10" ht="52.5" x14ac:dyDescent="0.25">
      <c r="A260" s="37"/>
      <c r="B260" s="56" t="s">
        <v>378</v>
      </c>
      <c r="C260" s="101" t="s">
        <v>613</v>
      </c>
      <c r="D260" s="17" t="s">
        <v>85</v>
      </c>
      <c r="E260" s="55" t="s">
        <v>55</v>
      </c>
      <c r="F260" s="27"/>
      <c r="G260" s="61"/>
      <c r="H260" s="62"/>
      <c r="I260" s="63"/>
      <c r="J260" s="64"/>
    </row>
    <row r="261" spans="1:10" ht="15" customHeight="1" x14ac:dyDescent="0.25">
      <c r="A261" s="37"/>
      <c r="B261" s="56" t="s">
        <v>378</v>
      </c>
      <c r="C261" s="104" t="s">
        <v>204</v>
      </c>
      <c r="D261" s="20" t="s">
        <v>614</v>
      </c>
      <c r="E261" s="55" t="s">
        <v>55</v>
      </c>
      <c r="F261" s="20"/>
      <c r="G261" s="16"/>
      <c r="H261" s="16" t="s">
        <v>8</v>
      </c>
      <c r="I261" s="16"/>
      <c r="J261" s="32"/>
    </row>
    <row r="262" spans="1:10" ht="15" customHeight="1" x14ac:dyDescent="0.25">
      <c r="A262" s="37"/>
      <c r="B262" s="56" t="s">
        <v>378</v>
      </c>
      <c r="C262" s="104" t="s">
        <v>210</v>
      </c>
      <c r="D262" s="20" t="s">
        <v>615</v>
      </c>
      <c r="E262" s="55" t="s">
        <v>55</v>
      </c>
      <c r="F262" s="20"/>
      <c r="G262" s="19"/>
      <c r="H262" s="16" t="s">
        <v>8</v>
      </c>
      <c r="I262" s="16"/>
      <c r="J262" s="32"/>
    </row>
    <row r="263" spans="1:10" ht="15" customHeight="1" x14ac:dyDescent="0.25">
      <c r="A263" s="37"/>
      <c r="B263" s="56" t="s">
        <v>378</v>
      </c>
      <c r="C263" s="104" t="s">
        <v>205</v>
      </c>
      <c r="D263" s="20" t="s">
        <v>616</v>
      </c>
      <c r="E263" s="55" t="s">
        <v>55</v>
      </c>
      <c r="F263" s="20"/>
      <c r="G263" s="19"/>
      <c r="H263" s="16" t="s">
        <v>8</v>
      </c>
      <c r="I263" s="16"/>
      <c r="J263" s="32"/>
    </row>
    <row r="264" spans="1:10" ht="15" customHeight="1" x14ac:dyDescent="0.25">
      <c r="A264" s="37"/>
      <c r="B264" s="56" t="s">
        <v>378</v>
      </c>
      <c r="C264" s="105" t="s">
        <v>211</v>
      </c>
      <c r="D264" s="20" t="s">
        <v>617</v>
      </c>
      <c r="E264" s="55" t="s">
        <v>55</v>
      </c>
      <c r="F264" s="20"/>
      <c r="G264" s="19"/>
      <c r="H264" s="16" t="s">
        <v>8</v>
      </c>
      <c r="I264" s="16"/>
      <c r="J264" s="32"/>
    </row>
    <row r="265" spans="1:10" ht="15" customHeight="1" x14ac:dyDescent="0.25">
      <c r="A265" s="37"/>
      <c r="B265" s="56" t="s">
        <v>378</v>
      </c>
      <c r="C265" s="121" t="s">
        <v>207</v>
      </c>
      <c r="D265" s="20" t="s">
        <v>618</v>
      </c>
      <c r="E265" s="55" t="s">
        <v>55</v>
      </c>
      <c r="F265" s="20"/>
      <c r="G265" s="19"/>
      <c r="H265" s="16" t="s">
        <v>8</v>
      </c>
      <c r="I265" s="16"/>
      <c r="J265" s="32"/>
    </row>
    <row r="266" spans="1:10" ht="15" customHeight="1" x14ac:dyDescent="0.25">
      <c r="A266" s="37"/>
      <c r="B266" s="56" t="s">
        <v>378</v>
      </c>
      <c r="C266" s="120" t="s">
        <v>212</v>
      </c>
      <c r="D266" s="20" t="s">
        <v>619</v>
      </c>
      <c r="E266" s="55" t="s">
        <v>55</v>
      </c>
      <c r="F266" s="20"/>
      <c r="G266" s="19"/>
      <c r="H266" s="16" t="s">
        <v>8</v>
      </c>
      <c r="I266" s="16"/>
      <c r="J266" s="32"/>
    </row>
    <row r="267" spans="1:10" ht="15" customHeight="1" x14ac:dyDescent="0.25">
      <c r="A267" s="37"/>
      <c r="B267" s="56" t="s">
        <v>378</v>
      </c>
      <c r="C267" s="121" t="s">
        <v>213</v>
      </c>
      <c r="D267" s="20" t="s">
        <v>620</v>
      </c>
      <c r="E267" s="55" t="s">
        <v>55</v>
      </c>
      <c r="F267" s="20"/>
      <c r="G267" s="19"/>
      <c r="H267" s="16" t="s">
        <v>8</v>
      </c>
      <c r="I267" s="16"/>
      <c r="J267" s="32"/>
    </row>
    <row r="268" spans="1:10" x14ac:dyDescent="0.25">
      <c r="A268" s="37"/>
      <c r="B268" s="75"/>
      <c r="C268" s="7"/>
      <c r="D268" s="6"/>
      <c r="E268" s="6"/>
      <c r="F268" s="7"/>
      <c r="G268" s="60">
        <f>COUNTIF(G261:G267,"x")</f>
        <v>0</v>
      </c>
      <c r="H268" s="60">
        <f>COUNTIF(H261:H267,"x")</f>
        <v>7</v>
      </c>
      <c r="I268" s="59">
        <f>COUNTIF(I261:I267,"x")</f>
        <v>0</v>
      </c>
      <c r="J268" s="110">
        <f>IF(I268=7,"NA",G268/(7-I268))</f>
        <v>0</v>
      </c>
    </row>
    <row r="269" spans="1:10" x14ac:dyDescent="0.25">
      <c r="A269" s="37"/>
      <c r="B269" s="76"/>
      <c r="C269" s="10"/>
      <c r="D269" s="9"/>
      <c r="E269" s="9"/>
      <c r="F269" s="10"/>
      <c r="G269" s="45"/>
      <c r="H269" s="45"/>
      <c r="I269" s="51"/>
      <c r="J269" s="37"/>
    </row>
    <row r="270" spans="1:10" ht="21" customHeight="1" x14ac:dyDescent="0.25">
      <c r="A270" s="54"/>
      <c r="B270" s="70">
        <v>3.5</v>
      </c>
      <c r="C270" s="151" t="s">
        <v>734</v>
      </c>
      <c r="D270" s="151"/>
      <c r="E270" s="151"/>
      <c r="F270" s="151"/>
      <c r="G270" s="151"/>
      <c r="H270" s="151"/>
      <c r="I270" s="151"/>
      <c r="J270" s="82"/>
    </row>
    <row r="271" spans="1:10" x14ac:dyDescent="0.25">
      <c r="A271" s="54"/>
      <c r="B271" s="70" t="s">
        <v>28</v>
      </c>
      <c r="C271" s="151" t="s">
        <v>29</v>
      </c>
      <c r="D271" s="151"/>
      <c r="E271" s="151"/>
      <c r="F271" s="151"/>
      <c r="G271" s="151"/>
      <c r="H271" s="151"/>
      <c r="I271" s="151"/>
      <c r="J271" s="107">
        <f>AVERAGE(J273,J283)</f>
        <v>0</v>
      </c>
    </row>
    <row r="272" spans="1:10" ht="52.5" x14ac:dyDescent="0.25">
      <c r="A272" s="37"/>
      <c r="B272" s="56" t="s">
        <v>379</v>
      </c>
      <c r="C272" s="101" t="s">
        <v>214</v>
      </c>
      <c r="D272" s="20">
        <v>5.12</v>
      </c>
      <c r="E272" s="55" t="s">
        <v>55</v>
      </c>
      <c r="F272" s="28"/>
      <c r="G272" s="20"/>
      <c r="H272" s="20" t="s">
        <v>8</v>
      </c>
      <c r="I272" s="20"/>
      <c r="J272" s="20"/>
    </row>
    <row r="273" spans="1:10" x14ac:dyDescent="0.25">
      <c r="A273" s="37"/>
      <c r="B273" s="75"/>
      <c r="C273" s="102"/>
      <c r="D273" s="6"/>
      <c r="E273" s="6"/>
      <c r="F273" s="7"/>
      <c r="G273" s="59">
        <f>COUNTIF(G272:G272,"x")</f>
        <v>0</v>
      </c>
      <c r="H273" s="59">
        <f>COUNTIF(H272:H272,"x")</f>
        <v>1</v>
      </c>
      <c r="I273" s="59">
        <f>COUNTIF(I272:I272,"x")</f>
        <v>0</v>
      </c>
      <c r="J273" s="110">
        <f>IF(I273=1,"NA",G273/(1-I273))</f>
        <v>0</v>
      </c>
    </row>
    <row r="274" spans="1:10" x14ac:dyDescent="0.25">
      <c r="A274" s="37"/>
      <c r="B274" s="76"/>
      <c r="C274" s="103"/>
      <c r="D274" s="9"/>
      <c r="E274" s="9"/>
      <c r="F274" s="10"/>
      <c r="G274" s="34"/>
      <c r="H274" s="34"/>
      <c r="I274" s="51"/>
      <c r="J274" s="37"/>
    </row>
    <row r="275" spans="1:10" ht="52.5" x14ac:dyDescent="0.25">
      <c r="A275" s="37"/>
      <c r="B275" s="56" t="s">
        <v>380</v>
      </c>
      <c r="C275" s="101" t="s">
        <v>605</v>
      </c>
      <c r="D275" s="17">
        <v>15</v>
      </c>
      <c r="E275" s="55" t="s">
        <v>55</v>
      </c>
      <c r="F275" s="27"/>
      <c r="G275" s="61"/>
      <c r="H275" s="62"/>
      <c r="I275" s="63"/>
      <c r="J275" s="64"/>
    </row>
    <row r="276" spans="1:10" ht="52.5" x14ac:dyDescent="0.25">
      <c r="A276" s="37"/>
      <c r="B276" s="56" t="s">
        <v>380</v>
      </c>
      <c r="C276" s="104" t="s">
        <v>606</v>
      </c>
      <c r="D276" s="17" t="s">
        <v>598</v>
      </c>
      <c r="E276" s="55" t="s">
        <v>55</v>
      </c>
      <c r="F276" s="20"/>
      <c r="G276" s="20"/>
      <c r="H276" s="20" t="s">
        <v>8</v>
      </c>
      <c r="I276" s="20"/>
      <c r="J276" s="32"/>
    </row>
    <row r="277" spans="1:10" ht="52.5" x14ac:dyDescent="0.25">
      <c r="A277" s="37"/>
      <c r="B277" s="56" t="s">
        <v>380</v>
      </c>
      <c r="C277" s="104" t="s">
        <v>607</v>
      </c>
      <c r="D277" s="17" t="s">
        <v>599</v>
      </c>
      <c r="E277" s="55" t="s">
        <v>55</v>
      </c>
      <c r="F277" s="20"/>
      <c r="G277" s="20"/>
      <c r="H277" s="20" t="s">
        <v>8</v>
      </c>
      <c r="I277" s="20"/>
      <c r="J277" s="32"/>
    </row>
    <row r="278" spans="1:10" ht="15" customHeight="1" x14ac:dyDescent="0.25">
      <c r="A278" s="37"/>
      <c r="B278" s="56" t="s">
        <v>380</v>
      </c>
      <c r="C278" s="104" t="s">
        <v>608</v>
      </c>
      <c r="D278" s="17" t="s">
        <v>600</v>
      </c>
      <c r="E278" s="55" t="s">
        <v>55</v>
      </c>
      <c r="F278" s="20"/>
      <c r="G278" s="20"/>
      <c r="H278" s="20" t="s">
        <v>8</v>
      </c>
      <c r="I278" s="20"/>
      <c r="J278" s="32"/>
    </row>
    <row r="279" spans="1:10" ht="52.5" x14ac:dyDescent="0.25">
      <c r="A279" s="37"/>
      <c r="B279" s="56" t="s">
        <v>380</v>
      </c>
      <c r="C279" s="105" t="s">
        <v>609</v>
      </c>
      <c r="D279" s="17" t="s">
        <v>601</v>
      </c>
      <c r="E279" s="55" t="s">
        <v>55</v>
      </c>
      <c r="F279" s="20"/>
      <c r="G279" s="20"/>
      <c r="H279" s="20" t="s">
        <v>8</v>
      </c>
      <c r="I279" s="20"/>
      <c r="J279" s="32"/>
    </row>
    <row r="280" spans="1:10" ht="52.5" x14ac:dyDescent="0.25">
      <c r="A280" s="37"/>
      <c r="B280" s="56" t="s">
        <v>380</v>
      </c>
      <c r="C280" s="101" t="s">
        <v>610</v>
      </c>
      <c r="D280" s="17" t="s">
        <v>602</v>
      </c>
      <c r="E280" s="55" t="s">
        <v>55</v>
      </c>
      <c r="F280" s="20"/>
      <c r="G280" s="20"/>
      <c r="H280" s="20" t="s">
        <v>8</v>
      </c>
      <c r="I280" s="20"/>
      <c r="J280" s="32"/>
    </row>
    <row r="281" spans="1:10" ht="15" customHeight="1" x14ac:dyDescent="0.25">
      <c r="A281" s="37"/>
      <c r="B281" s="56" t="s">
        <v>380</v>
      </c>
      <c r="C281" s="101" t="s">
        <v>611</v>
      </c>
      <c r="D281" s="17" t="s">
        <v>603</v>
      </c>
      <c r="E281" s="55" t="s">
        <v>55</v>
      </c>
      <c r="F281" s="20"/>
      <c r="G281" s="20"/>
      <c r="H281" s="20" t="s">
        <v>8</v>
      </c>
      <c r="I281" s="20"/>
      <c r="J281" s="32"/>
    </row>
    <row r="282" spans="1:10" ht="15" customHeight="1" x14ac:dyDescent="0.25">
      <c r="A282" s="37"/>
      <c r="B282" s="56" t="s">
        <v>380</v>
      </c>
      <c r="C282" s="101" t="s">
        <v>612</v>
      </c>
      <c r="D282" s="17" t="s">
        <v>604</v>
      </c>
      <c r="E282" s="55" t="s">
        <v>55</v>
      </c>
      <c r="F282" s="20"/>
      <c r="G282" s="20"/>
      <c r="H282" s="20" t="s">
        <v>8</v>
      </c>
      <c r="I282" s="20"/>
      <c r="J282" s="32"/>
    </row>
    <row r="283" spans="1:10" x14ac:dyDescent="0.25">
      <c r="A283" s="37"/>
      <c r="B283" s="75"/>
      <c r="C283" s="7"/>
      <c r="D283" s="6"/>
      <c r="E283" s="6"/>
      <c r="F283" s="7"/>
      <c r="G283" s="59">
        <f>COUNTIF(G276:G282,"x")</f>
        <v>0</v>
      </c>
      <c r="H283" s="59">
        <f>COUNTIF(H276:H282,"x")</f>
        <v>7</v>
      </c>
      <c r="I283" s="59">
        <f>COUNTIF(I276:I282,"x")</f>
        <v>0</v>
      </c>
      <c r="J283" s="110">
        <f>IF(I283=7,"NA",G283/(7-I283))</f>
        <v>0</v>
      </c>
    </row>
    <row r="284" spans="1:10" x14ac:dyDescent="0.25">
      <c r="A284" s="37"/>
      <c r="B284" s="76"/>
      <c r="C284" s="10"/>
      <c r="D284" s="9"/>
      <c r="E284" s="9"/>
      <c r="F284" s="10"/>
      <c r="G284" s="34"/>
      <c r="H284" s="34"/>
      <c r="I284" s="51"/>
      <c r="J284" s="37"/>
    </row>
    <row r="285" spans="1:10" ht="21" customHeight="1" x14ac:dyDescent="0.25">
      <c r="A285" s="54"/>
      <c r="B285" s="155" t="s">
        <v>215</v>
      </c>
      <c r="C285" s="156"/>
      <c r="D285" s="156"/>
      <c r="E285" s="156"/>
      <c r="F285" s="156"/>
      <c r="G285" s="156"/>
      <c r="H285" s="156"/>
      <c r="I285" s="156"/>
      <c r="J285" s="138"/>
    </row>
    <row r="286" spans="1:10" x14ac:dyDescent="0.25">
      <c r="A286" s="54"/>
      <c r="B286" s="70">
        <v>4.0999999999999996</v>
      </c>
      <c r="C286" s="151" t="s">
        <v>30</v>
      </c>
      <c r="D286" s="151"/>
      <c r="E286" s="151"/>
      <c r="F286" s="151"/>
      <c r="G286" s="151"/>
      <c r="H286" s="151"/>
      <c r="I286" s="151"/>
      <c r="J286" s="136"/>
    </row>
    <row r="287" spans="1:10" x14ac:dyDescent="0.25">
      <c r="A287" s="54"/>
      <c r="B287" s="71" t="s">
        <v>31</v>
      </c>
      <c r="C287" s="157" t="s">
        <v>19</v>
      </c>
      <c r="D287" s="157"/>
      <c r="E287" s="157"/>
      <c r="F287" s="157"/>
      <c r="G287" s="157"/>
      <c r="H287" s="157"/>
      <c r="I287" s="157"/>
      <c r="J287" s="139">
        <f>J294</f>
        <v>0</v>
      </c>
    </row>
    <row r="288" spans="1:10" ht="51.75" customHeight="1" x14ac:dyDescent="0.25">
      <c r="A288" s="37"/>
      <c r="B288" s="56" t="s">
        <v>381</v>
      </c>
      <c r="C288" s="101" t="s">
        <v>589</v>
      </c>
      <c r="D288" s="17" t="s">
        <v>84</v>
      </c>
      <c r="E288" s="22"/>
      <c r="F288" s="58" t="s">
        <v>71</v>
      </c>
      <c r="G288" s="61"/>
      <c r="H288" s="62"/>
      <c r="I288" s="63"/>
      <c r="J288" s="64"/>
    </row>
    <row r="289" spans="1:10" ht="15.75" x14ac:dyDescent="0.25">
      <c r="A289" s="37"/>
      <c r="B289" s="56" t="s">
        <v>381</v>
      </c>
      <c r="C289" s="104" t="s">
        <v>216</v>
      </c>
      <c r="D289" s="20" t="s">
        <v>593</v>
      </c>
      <c r="E289" s="20"/>
      <c r="F289" s="57" t="s">
        <v>71</v>
      </c>
      <c r="G289" s="20"/>
      <c r="H289" s="20" t="s">
        <v>8</v>
      </c>
      <c r="I289" s="20"/>
      <c r="J289" s="32"/>
    </row>
    <row r="290" spans="1:10" ht="15.75" x14ac:dyDescent="0.25">
      <c r="A290" s="37"/>
      <c r="B290" s="56" t="s">
        <v>381</v>
      </c>
      <c r="C290" s="104" t="s">
        <v>590</v>
      </c>
      <c r="D290" s="20" t="s">
        <v>594</v>
      </c>
      <c r="E290" s="20"/>
      <c r="F290" s="57" t="s">
        <v>71</v>
      </c>
      <c r="G290" s="20"/>
      <c r="H290" s="20" t="s">
        <v>8</v>
      </c>
      <c r="I290" s="20"/>
      <c r="J290" s="32"/>
    </row>
    <row r="291" spans="1:10" ht="15.75" x14ac:dyDescent="0.25">
      <c r="A291" s="37"/>
      <c r="B291" s="56" t="s">
        <v>381</v>
      </c>
      <c r="C291" s="104" t="s">
        <v>220</v>
      </c>
      <c r="D291" s="20" t="s">
        <v>595</v>
      </c>
      <c r="E291" s="20"/>
      <c r="F291" s="57" t="s">
        <v>71</v>
      </c>
      <c r="G291" s="20"/>
      <c r="H291" s="20" t="s">
        <v>8</v>
      </c>
      <c r="I291" s="20"/>
      <c r="J291" s="32"/>
    </row>
    <row r="292" spans="1:10" ht="15.75" x14ac:dyDescent="0.25">
      <c r="A292" s="37"/>
      <c r="B292" s="56" t="s">
        <v>381</v>
      </c>
      <c r="C292" s="105" t="s">
        <v>591</v>
      </c>
      <c r="D292" s="20" t="s">
        <v>596</v>
      </c>
      <c r="E292" s="20"/>
      <c r="F292" s="57" t="s">
        <v>71</v>
      </c>
      <c r="G292" s="20"/>
      <c r="H292" s="20" t="s">
        <v>8</v>
      </c>
      <c r="I292" s="20"/>
      <c r="J292" s="32"/>
    </row>
    <row r="293" spans="1:10" ht="46.5" customHeight="1" x14ac:dyDescent="0.25">
      <c r="A293" s="37"/>
      <c r="B293" s="56" t="s">
        <v>381</v>
      </c>
      <c r="C293" s="101" t="s">
        <v>592</v>
      </c>
      <c r="D293" s="20" t="s">
        <v>597</v>
      </c>
      <c r="E293" s="20"/>
      <c r="F293" s="57" t="s">
        <v>71</v>
      </c>
      <c r="G293" s="20"/>
      <c r="H293" s="20" t="s">
        <v>8</v>
      </c>
      <c r="I293" s="20"/>
      <c r="J293" s="32"/>
    </row>
    <row r="294" spans="1:10" x14ac:dyDescent="0.25">
      <c r="A294" s="37"/>
      <c r="B294" s="75"/>
      <c r="C294" s="7"/>
      <c r="D294" s="6"/>
      <c r="E294" s="6"/>
      <c r="F294" s="7"/>
      <c r="G294" s="59">
        <f>COUNTIF(G289:G293,"x")</f>
        <v>0</v>
      </c>
      <c r="H294" s="59">
        <f>COUNTIF(H289:H293,"x")</f>
        <v>5</v>
      </c>
      <c r="I294" s="59">
        <f>COUNTIF(I289:I293,"x")</f>
        <v>0</v>
      </c>
      <c r="J294" s="110">
        <f>IF(I294=5,"NA",G294/(5-I294))</f>
        <v>0</v>
      </c>
    </row>
    <row r="295" spans="1:10" x14ac:dyDescent="0.25">
      <c r="A295" s="37"/>
      <c r="B295" s="76"/>
      <c r="C295" s="10"/>
      <c r="D295" s="9"/>
      <c r="E295" s="9"/>
      <c r="F295" s="10"/>
      <c r="G295" s="34"/>
      <c r="H295" s="34"/>
      <c r="I295" s="51"/>
      <c r="J295" s="37"/>
    </row>
    <row r="296" spans="1:10" x14ac:dyDescent="0.25">
      <c r="A296" s="54"/>
      <c r="B296" s="70" t="s">
        <v>33</v>
      </c>
      <c r="C296" s="151" t="s">
        <v>34</v>
      </c>
      <c r="D296" s="151"/>
      <c r="E296" s="151"/>
      <c r="F296" s="151"/>
      <c r="G296" s="151"/>
      <c r="H296" s="151"/>
      <c r="I296" s="151"/>
      <c r="J296" s="107">
        <f>J311</f>
        <v>0</v>
      </c>
    </row>
    <row r="297" spans="1:10" ht="49.5" customHeight="1" x14ac:dyDescent="0.25">
      <c r="A297" s="37"/>
      <c r="B297" s="56" t="s">
        <v>383</v>
      </c>
      <c r="C297" s="101" t="s">
        <v>581</v>
      </c>
      <c r="D297" s="20" t="s">
        <v>83</v>
      </c>
      <c r="E297" s="30"/>
      <c r="F297" s="58" t="s">
        <v>71</v>
      </c>
      <c r="G297" s="61"/>
      <c r="H297" s="62"/>
      <c r="I297" s="63"/>
      <c r="J297" s="64"/>
    </row>
    <row r="298" spans="1:10" ht="23.25" customHeight="1" x14ac:dyDescent="0.25">
      <c r="A298" s="37"/>
      <c r="B298" s="56" t="s">
        <v>383</v>
      </c>
      <c r="C298" s="104" t="s">
        <v>216</v>
      </c>
      <c r="D298" s="20" t="s">
        <v>575</v>
      </c>
      <c r="E298" s="18"/>
      <c r="F298" s="57" t="s">
        <v>71</v>
      </c>
      <c r="G298" s="16"/>
      <c r="H298" s="16" t="s">
        <v>8</v>
      </c>
      <c r="I298" s="16"/>
      <c r="J298" s="32"/>
    </row>
    <row r="299" spans="1:10" ht="42.75" customHeight="1" x14ac:dyDescent="0.25">
      <c r="A299" s="37"/>
      <c r="B299" s="56" t="s">
        <v>383</v>
      </c>
      <c r="C299" s="104" t="s">
        <v>556</v>
      </c>
      <c r="D299" s="20" t="s">
        <v>576</v>
      </c>
      <c r="E299" s="18"/>
      <c r="F299" s="57" t="s">
        <v>71</v>
      </c>
      <c r="G299" s="19"/>
      <c r="H299" s="16" t="s">
        <v>8</v>
      </c>
      <c r="I299" s="16"/>
      <c r="J299" s="32"/>
    </row>
    <row r="300" spans="1:10" ht="30" customHeight="1" x14ac:dyDescent="0.25">
      <c r="A300" s="37"/>
      <c r="B300" s="56" t="s">
        <v>383</v>
      </c>
      <c r="C300" s="104" t="s">
        <v>217</v>
      </c>
      <c r="D300" s="20" t="s">
        <v>577</v>
      </c>
      <c r="E300" s="18"/>
      <c r="F300" s="57" t="s">
        <v>71</v>
      </c>
      <c r="G300" s="19"/>
      <c r="H300" s="16" t="s">
        <v>8</v>
      </c>
      <c r="I300" s="16"/>
      <c r="J300" s="32"/>
    </row>
    <row r="301" spans="1:10" ht="30" x14ac:dyDescent="0.25">
      <c r="A301" s="37"/>
      <c r="B301" s="56" t="s">
        <v>383</v>
      </c>
      <c r="C301" s="105" t="s">
        <v>218</v>
      </c>
      <c r="D301" s="20" t="s">
        <v>578</v>
      </c>
      <c r="E301" s="18"/>
      <c r="F301" s="57" t="s">
        <v>71</v>
      </c>
      <c r="G301" s="19"/>
      <c r="H301" s="16" t="s">
        <v>8</v>
      </c>
      <c r="I301" s="16"/>
      <c r="J301" s="32"/>
    </row>
    <row r="302" spans="1:10" ht="30" x14ac:dyDescent="0.25">
      <c r="A302" s="37"/>
      <c r="B302" s="56" t="s">
        <v>383</v>
      </c>
      <c r="C302" s="98" t="s">
        <v>219</v>
      </c>
      <c r="D302" s="20" t="s">
        <v>579</v>
      </c>
      <c r="E302" s="18"/>
      <c r="F302" s="57" t="s">
        <v>71</v>
      </c>
      <c r="G302" s="19"/>
      <c r="H302" s="16" t="s">
        <v>8</v>
      </c>
      <c r="I302" s="16"/>
      <c r="J302" s="32"/>
    </row>
    <row r="303" spans="1:10" ht="45" x14ac:dyDescent="0.25">
      <c r="A303" s="37"/>
      <c r="B303" s="56" t="s">
        <v>383</v>
      </c>
      <c r="C303" s="98" t="s">
        <v>557</v>
      </c>
      <c r="D303" s="20" t="s">
        <v>580</v>
      </c>
      <c r="E303" s="18"/>
      <c r="F303" s="57" t="s">
        <v>71</v>
      </c>
      <c r="G303" s="19"/>
      <c r="H303" s="16" t="s">
        <v>8</v>
      </c>
      <c r="I303" s="16"/>
      <c r="J303" s="32"/>
    </row>
    <row r="304" spans="1:10" ht="39.75" customHeight="1" x14ac:dyDescent="0.25">
      <c r="A304" s="37"/>
      <c r="B304" s="56" t="s">
        <v>383</v>
      </c>
      <c r="C304" s="101" t="s">
        <v>558</v>
      </c>
      <c r="D304" s="20" t="s">
        <v>582</v>
      </c>
      <c r="E304" s="18"/>
      <c r="F304" s="57" t="s">
        <v>71</v>
      </c>
      <c r="G304" s="19"/>
      <c r="H304" s="16" t="s">
        <v>8</v>
      </c>
      <c r="I304" s="16"/>
      <c r="J304" s="32"/>
    </row>
    <row r="305" spans="1:10" ht="15.75" x14ac:dyDescent="0.25">
      <c r="A305" s="37"/>
      <c r="B305" s="56" t="s">
        <v>383</v>
      </c>
      <c r="C305" s="101" t="s">
        <v>220</v>
      </c>
      <c r="D305" s="20" t="s">
        <v>583</v>
      </c>
      <c r="E305" s="18"/>
      <c r="F305" s="57" t="s">
        <v>71</v>
      </c>
      <c r="G305" s="19"/>
      <c r="H305" s="16" t="s">
        <v>8</v>
      </c>
      <c r="I305" s="16"/>
      <c r="J305" s="32"/>
    </row>
    <row r="306" spans="1:10" ht="60" x14ac:dyDescent="0.25">
      <c r="A306" s="37"/>
      <c r="B306" s="56" t="s">
        <v>383</v>
      </c>
      <c r="C306" s="101" t="s">
        <v>561</v>
      </c>
      <c r="D306" s="20" t="s">
        <v>584</v>
      </c>
      <c r="E306" s="18"/>
      <c r="F306" s="57" t="s">
        <v>71</v>
      </c>
      <c r="G306" s="19"/>
      <c r="H306" s="16" t="s">
        <v>8</v>
      </c>
      <c r="I306" s="16"/>
      <c r="J306" s="32"/>
    </row>
    <row r="307" spans="1:10" ht="45" x14ac:dyDescent="0.25">
      <c r="A307" s="37"/>
      <c r="B307" s="56" t="s">
        <v>383</v>
      </c>
      <c r="C307" s="101" t="s">
        <v>559</v>
      </c>
      <c r="D307" s="20" t="s">
        <v>585</v>
      </c>
      <c r="E307" s="20"/>
      <c r="F307" s="57" t="s">
        <v>71</v>
      </c>
      <c r="G307" s="19"/>
      <c r="H307" s="16" t="s">
        <v>8</v>
      </c>
      <c r="I307" s="16"/>
      <c r="J307" s="32"/>
    </row>
    <row r="308" spans="1:10" ht="15.75" x14ac:dyDescent="0.25">
      <c r="A308" s="37"/>
      <c r="B308" s="56" t="s">
        <v>383</v>
      </c>
      <c r="C308" s="120" t="s">
        <v>221</v>
      </c>
      <c r="D308" s="20" t="s">
        <v>586</v>
      </c>
      <c r="E308" s="31"/>
      <c r="F308" s="57" t="s">
        <v>71</v>
      </c>
      <c r="G308" s="19"/>
      <c r="H308" s="16" t="s">
        <v>8</v>
      </c>
      <c r="I308" s="16"/>
      <c r="J308" s="32"/>
    </row>
    <row r="309" spans="1:10" ht="30" x14ac:dyDescent="0.25">
      <c r="A309" s="37"/>
      <c r="B309" s="56" t="s">
        <v>383</v>
      </c>
      <c r="C309" s="120" t="s">
        <v>222</v>
      </c>
      <c r="D309" s="20" t="s">
        <v>587</v>
      </c>
      <c r="E309" s="31"/>
      <c r="F309" s="57" t="s">
        <v>71</v>
      </c>
      <c r="G309" s="19"/>
      <c r="H309" s="16" t="s">
        <v>8</v>
      </c>
      <c r="I309" s="16"/>
      <c r="J309" s="32"/>
    </row>
    <row r="310" spans="1:10" ht="39.75" customHeight="1" x14ac:dyDescent="0.25">
      <c r="A310" s="37"/>
      <c r="B310" s="56" t="s">
        <v>383</v>
      </c>
      <c r="C310" s="121" t="s">
        <v>560</v>
      </c>
      <c r="D310" s="20" t="s">
        <v>588</v>
      </c>
      <c r="E310" s="31"/>
      <c r="F310" s="57" t="s">
        <v>71</v>
      </c>
      <c r="G310" s="19"/>
      <c r="H310" s="16" t="s">
        <v>8</v>
      </c>
      <c r="I310" s="16"/>
      <c r="J310" s="32"/>
    </row>
    <row r="311" spans="1:10" x14ac:dyDescent="0.25">
      <c r="A311" s="37"/>
      <c r="B311" s="75"/>
      <c r="C311" s="7"/>
      <c r="D311" s="6"/>
      <c r="E311" s="6"/>
      <c r="F311" s="7"/>
      <c r="G311" s="60">
        <f>COUNTIF(G298:G310,"x")</f>
        <v>0</v>
      </c>
      <c r="H311" s="60">
        <f>COUNTIF(H298:H310,"x")</f>
        <v>13</v>
      </c>
      <c r="I311" s="59">
        <f>COUNTIF(I298:I310,"x")</f>
        <v>0</v>
      </c>
      <c r="J311" s="110">
        <f>IF(I311=13,"NA",G311/(13-I311))</f>
        <v>0</v>
      </c>
    </row>
    <row r="312" spans="1:10" x14ac:dyDescent="0.25">
      <c r="A312" s="37"/>
      <c r="B312" s="76"/>
      <c r="C312" s="10"/>
      <c r="D312" s="9"/>
      <c r="E312" s="9"/>
      <c r="F312" s="10"/>
      <c r="G312" s="45"/>
      <c r="H312" s="45"/>
      <c r="I312" s="51"/>
      <c r="J312" s="37"/>
    </row>
    <row r="313" spans="1:10" x14ac:dyDescent="0.25">
      <c r="A313" s="54"/>
      <c r="B313" s="78">
        <v>4.2</v>
      </c>
      <c r="C313" s="154" t="s">
        <v>35</v>
      </c>
      <c r="D313" s="154"/>
      <c r="E313" s="154"/>
      <c r="F313" s="154"/>
      <c r="G313" s="154"/>
      <c r="H313" s="154"/>
      <c r="I313" s="154"/>
      <c r="J313" s="136"/>
    </row>
    <row r="314" spans="1:10" x14ac:dyDescent="0.25">
      <c r="A314" s="54"/>
      <c r="B314" s="78" t="s">
        <v>36</v>
      </c>
      <c r="C314" s="154" t="s">
        <v>37</v>
      </c>
      <c r="D314" s="154"/>
      <c r="E314" s="154"/>
      <c r="F314" s="154"/>
      <c r="G314" s="154"/>
      <c r="H314" s="154"/>
      <c r="I314" s="154"/>
      <c r="J314" s="107">
        <f>J322</f>
        <v>0</v>
      </c>
    </row>
    <row r="315" spans="1:10" ht="35.25" customHeight="1" x14ac:dyDescent="0.25">
      <c r="A315" s="37"/>
      <c r="B315" s="56" t="s">
        <v>384</v>
      </c>
      <c r="C315" s="101" t="s">
        <v>574</v>
      </c>
      <c r="D315" s="20" t="s">
        <v>82</v>
      </c>
      <c r="E315" s="30"/>
      <c r="F315" s="58" t="s">
        <v>71</v>
      </c>
      <c r="G315" s="61"/>
      <c r="H315" s="62"/>
      <c r="I315" s="63"/>
      <c r="J315" s="64"/>
    </row>
    <row r="316" spans="1:10" ht="30" x14ac:dyDescent="0.25">
      <c r="A316" s="37"/>
      <c r="B316" s="56" t="s">
        <v>384</v>
      </c>
      <c r="C316" s="104" t="s">
        <v>223</v>
      </c>
      <c r="D316" s="20" t="s">
        <v>575</v>
      </c>
      <c r="E316" s="18"/>
      <c r="F316" s="57" t="s">
        <v>71</v>
      </c>
      <c r="G316" s="16"/>
      <c r="H316" s="16" t="s">
        <v>8</v>
      </c>
      <c r="I316" s="16"/>
      <c r="J316" s="32"/>
    </row>
    <row r="317" spans="1:10" ht="30" x14ac:dyDescent="0.25">
      <c r="A317" s="37"/>
      <c r="B317" s="56" t="s">
        <v>384</v>
      </c>
      <c r="C317" s="104" t="s">
        <v>224</v>
      </c>
      <c r="D317" s="20" t="s">
        <v>576</v>
      </c>
      <c r="E317" s="18"/>
      <c r="F317" s="57" t="s">
        <v>71</v>
      </c>
      <c r="G317" s="19"/>
      <c r="H317" s="16" t="s">
        <v>8</v>
      </c>
      <c r="I317" s="16"/>
      <c r="J317" s="32"/>
    </row>
    <row r="318" spans="1:10" ht="45" x14ac:dyDescent="0.25">
      <c r="A318" s="37"/>
      <c r="B318" s="56" t="s">
        <v>384</v>
      </c>
      <c r="C318" s="104" t="s">
        <v>225</v>
      </c>
      <c r="D318" s="20" t="s">
        <v>577</v>
      </c>
      <c r="E318" s="18"/>
      <c r="F318" s="57" t="s">
        <v>71</v>
      </c>
      <c r="G318" s="19"/>
      <c r="H318" s="16" t="s">
        <v>8</v>
      </c>
      <c r="I318" s="16"/>
      <c r="J318" s="32"/>
    </row>
    <row r="319" spans="1:10" ht="36.75" customHeight="1" x14ac:dyDescent="0.25">
      <c r="A319" s="37"/>
      <c r="B319" s="56" t="s">
        <v>384</v>
      </c>
      <c r="C319" s="105" t="s">
        <v>226</v>
      </c>
      <c r="D319" s="20" t="s">
        <v>578</v>
      </c>
      <c r="E319" s="18"/>
      <c r="F319" s="57" t="s">
        <v>71</v>
      </c>
      <c r="G319" s="19"/>
      <c r="H319" s="16" t="s">
        <v>8</v>
      </c>
      <c r="I319" s="16"/>
      <c r="J319" s="32"/>
    </row>
    <row r="320" spans="1:10" ht="30" x14ac:dyDescent="0.25">
      <c r="A320" s="37"/>
      <c r="B320" s="56" t="s">
        <v>384</v>
      </c>
      <c r="C320" s="98" t="s">
        <v>227</v>
      </c>
      <c r="D320" s="20" t="s">
        <v>579</v>
      </c>
      <c r="E320" s="18"/>
      <c r="F320" s="57" t="s">
        <v>71</v>
      </c>
      <c r="G320" s="19"/>
      <c r="H320" s="16" t="s">
        <v>8</v>
      </c>
      <c r="I320" s="16"/>
      <c r="J320" s="32"/>
    </row>
    <row r="321" spans="1:10" ht="30" x14ac:dyDescent="0.25">
      <c r="A321" s="37"/>
      <c r="B321" s="56" t="s">
        <v>384</v>
      </c>
      <c r="C321" s="98" t="s">
        <v>228</v>
      </c>
      <c r="D321" s="20" t="s">
        <v>580</v>
      </c>
      <c r="E321" s="18"/>
      <c r="F321" s="57" t="s">
        <v>71</v>
      </c>
      <c r="G321" s="19"/>
      <c r="H321" s="16" t="s">
        <v>8</v>
      </c>
      <c r="I321" s="16"/>
      <c r="J321" s="32"/>
    </row>
    <row r="322" spans="1:10" x14ac:dyDescent="0.25">
      <c r="A322" s="37"/>
      <c r="B322" s="75"/>
      <c r="C322" s="7"/>
      <c r="D322" s="6"/>
      <c r="E322" s="6"/>
      <c r="F322" s="7"/>
      <c r="G322" s="40">
        <f>COUNTIF(G316:G321,"x")</f>
        <v>0</v>
      </c>
      <c r="H322" s="40">
        <f>COUNTIF(H316:H321,"x")</f>
        <v>6</v>
      </c>
      <c r="I322" s="8">
        <f>COUNTIF(I316:I321,"x")</f>
        <v>0</v>
      </c>
      <c r="J322" s="110">
        <f>IF(I322=6,"NA",G322/(6-I322))</f>
        <v>0</v>
      </c>
    </row>
    <row r="323" spans="1:10" x14ac:dyDescent="0.25">
      <c r="A323" s="37"/>
      <c r="B323" s="76"/>
      <c r="C323" s="10"/>
      <c r="D323" s="9"/>
      <c r="E323" s="9"/>
      <c r="F323" s="10"/>
      <c r="G323" s="45"/>
      <c r="H323" s="45"/>
      <c r="I323" s="51"/>
      <c r="J323" s="37"/>
    </row>
    <row r="324" spans="1:10" s="96" customFormat="1" x14ac:dyDescent="0.25">
      <c r="A324" s="53"/>
      <c r="B324" s="70" t="s">
        <v>32</v>
      </c>
      <c r="C324" s="151" t="s">
        <v>38</v>
      </c>
      <c r="D324" s="151"/>
      <c r="E324" s="151"/>
      <c r="F324" s="151"/>
      <c r="G324" s="151"/>
      <c r="H324" s="151"/>
      <c r="I324" s="151"/>
      <c r="J324" s="107">
        <f>J337</f>
        <v>0</v>
      </c>
    </row>
    <row r="325" spans="1:10" ht="40.5" customHeight="1" x14ac:dyDescent="0.25">
      <c r="A325" s="37"/>
      <c r="B325" s="56" t="s">
        <v>382</v>
      </c>
      <c r="C325" s="101" t="s">
        <v>562</v>
      </c>
      <c r="D325" s="17" t="s">
        <v>81</v>
      </c>
      <c r="E325" s="22"/>
      <c r="F325" s="58" t="s">
        <v>71</v>
      </c>
      <c r="G325" s="61"/>
      <c r="H325" s="62"/>
      <c r="I325" s="63"/>
      <c r="J325" s="64"/>
    </row>
    <row r="326" spans="1:10" ht="26.25" customHeight="1" x14ac:dyDescent="0.25">
      <c r="A326" s="37"/>
      <c r="B326" s="56" t="s">
        <v>382</v>
      </c>
      <c r="C326" s="104" t="s">
        <v>229</v>
      </c>
      <c r="D326" s="20" t="s">
        <v>563</v>
      </c>
      <c r="E326" s="20"/>
      <c r="F326" s="57" t="s">
        <v>71</v>
      </c>
      <c r="G326" s="16"/>
      <c r="H326" s="16" t="s">
        <v>8</v>
      </c>
      <c r="I326" s="16"/>
      <c r="J326" s="32"/>
    </row>
    <row r="327" spans="1:10" ht="15.75" x14ac:dyDescent="0.25">
      <c r="A327" s="37"/>
      <c r="B327" s="56" t="s">
        <v>382</v>
      </c>
      <c r="C327" s="104" t="s">
        <v>230</v>
      </c>
      <c r="D327" s="20" t="s">
        <v>564</v>
      </c>
      <c r="E327" s="20"/>
      <c r="F327" s="57" t="s">
        <v>71</v>
      </c>
      <c r="G327" s="19"/>
      <c r="H327" s="16" t="s">
        <v>8</v>
      </c>
      <c r="I327" s="16"/>
      <c r="J327" s="32"/>
    </row>
    <row r="328" spans="1:10" ht="15.75" x14ac:dyDescent="0.25">
      <c r="A328" s="37"/>
      <c r="B328" s="56" t="s">
        <v>382</v>
      </c>
      <c r="C328" s="104" t="s">
        <v>231</v>
      </c>
      <c r="D328" s="20" t="s">
        <v>565</v>
      </c>
      <c r="E328" s="20"/>
      <c r="F328" s="57" t="s">
        <v>71</v>
      </c>
      <c r="G328" s="19"/>
      <c r="H328" s="16" t="s">
        <v>8</v>
      </c>
      <c r="I328" s="16"/>
      <c r="J328" s="32"/>
    </row>
    <row r="329" spans="1:10" ht="30" x14ac:dyDescent="0.25">
      <c r="A329" s="37"/>
      <c r="B329" s="56" t="s">
        <v>382</v>
      </c>
      <c r="C329" s="105" t="s">
        <v>538</v>
      </c>
      <c r="D329" s="20" t="s">
        <v>566</v>
      </c>
      <c r="E329" s="20"/>
      <c r="F329" s="57" t="s">
        <v>71</v>
      </c>
      <c r="G329" s="19"/>
      <c r="H329" s="16" t="s">
        <v>8</v>
      </c>
      <c r="I329" s="16"/>
      <c r="J329" s="32"/>
    </row>
    <row r="330" spans="1:10" ht="30" x14ac:dyDescent="0.25">
      <c r="A330" s="37"/>
      <c r="B330" s="56" t="s">
        <v>382</v>
      </c>
      <c r="C330" s="98" t="s">
        <v>232</v>
      </c>
      <c r="D330" s="20" t="s">
        <v>573</v>
      </c>
      <c r="E330" s="20"/>
      <c r="F330" s="57" t="s">
        <v>71</v>
      </c>
      <c r="G330" s="19"/>
      <c r="H330" s="16" t="s">
        <v>8</v>
      </c>
      <c r="I330" s="16"/>
      <c r="J330" s="32"/>
    </row>
    <row r="331" spans="1:10" ht="30" x14ac:dyDescent="0.25">
      <c r="A331" s="37"/>
      <c r="B331" s="56" t="s">
        <v>382</v>
      </c>
      <c r="C331" s="98" t="s">
        <v>537</v>
      </c>
      <c r="D331" s="20" t="s">
        <v>567</v>
      </c>
      <c r="E331" s="20"/>
      <c r="F331" s="57" t="s">
        <v>71</v>
      </c>
      <c r="G331" s="19"/>
      <c r="H331" s="16" t="s">
        <v>8</v>
      </c>
      <c r="I331" s="16"/>
      <c r="J331" s="32"/>
    </row>
    <row r="332" spans="1:10" ht="15.75" x14ac:dyDescent="0.25">
      <c r="A332" s="37"/>
      <c r="B332" s="56" t="s">
        <v>382</v>
      </c>
      <c r="C332" s="101" t="s">
        <v>233</v>
      </c>
      <c r="D332" s="20" t="s">
        <v>568</v>
      </c>
      <c r="E332" s="20"/>
      <c r="F332" s="57" t="s">
        <v>71</v>
      </c>
      <c r="G332" s="19"/>
      <c r="H332" s="16" t="s">
        <v>8</v>
      </c>
      <c r="I332" s="16"/>
      <c r="J332" s="32"/>
    </row>
    <row r="333" spans="1:10" ht="30" x14ac:dyDescent="0.25">
      <c r="A333" s="37"/>
      <c r="B333" s="56" t="s">
        <v>382</v>
      </c>
      <c r="C333" s="101" t="s">
        <v>234</v>
      </c>
      <c r="D333" s="20" t="s">
        <v>569</v>
      </c>
      <c r="E333" s="20"/>
      <c r="F333" s="57" t="s">
        <v>71</v>
      </c>
      <c r="G333" s="19"/>
      <c r="H333" s="16" t="s">
        <v>8</v>
      </c>
      <c r="I333" s="16"/>
      <c r="J333" s="32"/>
    </row>
    <row r="334" spans="1:10" ht="15.75" x14ac:dyDescent="0.25">
      <c r="A334" s="37"/>
      <c r="B334" s="56" t="s">
        <v>382</v>
      </c>
      <c r="C334" s="101" t="s">
        <v>235</v>
      </c>
      <c r="D334" s="20" t="s">
        <v>570</v>
      </c>
      <c r="E334" s="20"/>
      <c r="F334" s="57" t="s">
        <v>71</v>
      </c>
      <c r="G334" s="19"/>
      <c r="H334" s="16" t="s">
        <v>8</v>
      </c>
      <c r="I334" s="16"/>
      <c r="J334" s="32"/>
    </row>
    <row r="335" spans="1:10" ht="15.75" x14ac:dyDescent="0.25">
      <c r="A335" s="37"/>
      <c r="B335" s="56" t="s">
        <v>382</v>
      </c>
      <c r="C335" s="101" t="s">
        <v>236</v>
      </c>
      <c r="D335" s="20" t="s">
        <v>571</v>
      </c>
      <c r="E335" s="20"/>
      <c r="F335" s="57" t="s">
        <v>71</v>
      </c>
      <c r="G335" s="19"/>
      <c r="H335" s="16" t="s">
        <v>8</v>
      </c>
      <c r="I335" s="16"/>
      <c r="J335" s="32"/>
    </row>
    <row r="336" spans="1:10" ht="30" x14ac:dyDescent="0.25">
      <c r="A336" s="37"/>
      <c r="B336" s="56" t="s">
        <v>382</v>
      </c>
      <c r="C336" s="120" t="s">
        <v>237</v>
      </c>
      <c r="D336" s="20" t="s">
        <v>572</v>
      </c>
      <c r="E336" s="31"/>
      <c r="F336" s="57" t="s">
        <v>71</v>
      </c>
      <c r="G336" s="19"/>
      <c r="H336" s="16" t="s">
        <v>8</v>
      </c>
      <c r="I336" s="16"/>
      <c r="J336" s="32"/>
    </row>
    <row r="337" spans="1:10" x14ac:dyDescent="0.25">
      <c r="A337" s="37"/>
      <c r="B337" s="75"/>
      <c r="C337" s="7"/>
      <c r="D337" s="6"/>
      <c r="E337" s="6"/>
      <c r="F337" s="7"/>
      <c r="G337" s="60">
        <f>COUNTIF(G326:G336,"x")</f>
        <v>0</v>
      </c>
      <c r="H337" s="60">
        <f>COUNTIF(H326:H336,"x")</f>
        <v>11</v>
      </c>
      <c r="I337" s="59">
        <f>COUNTIF(I326:I336,"x")</f>
        <v>0</v>
      </c>
      <c r="J337" s="110">
        <f>IF(I337=11,"NA",G337/(11-I337))</f>
        <v>0</v>
      </c>
    </row>
    <row r="338" spans="1:10" x14ac:dyDescent="0.25">
      <c r="A338" s="37"/>
      <c r="B338" s="76"/>
      <c r="C338" s="10"/>
      <c r="D338" s="9"/>
      <c r="E338" s="9"/>
      <c r="F338" s="10"/>
      <c r="G338" s="45"/>
      <c r="H338" s="45"/>
      <c r="I338" s="51"/>
      <c r="J338" s="37"/>
    </row>
    <row r="339" spans="1:10" s="96" customFormat="1" x14ac:dyDescent="0.25">
      <c r="A339" s="53"/>
      <c r="B339" s="70" t="s">
        <v>39</v>
      </c>
      <c r="C339" s="151" t="s">
        <v>40</v>
      </c>
      <c r="D339" s="151"/>
      <c r="E339" s="151"/>
      <c r="F339" s="151"/>
      <c r="G339" s="151"/>
      <c r="H339" s="151"/>
      <c r="I339" s="151"/>
      <c r="J339" s="107">
        <f>AVERAGE(J355,J362,J375,J380)</f>
        <v>0</v>
      </c>
    </row>
    <row r="340" spans="1:10" ht="33" customHeight="1" x14ac:dyDescent="0.25">
      <c r="A340" s="37"/>
      <c r="B340" s="56" t="s">
        <v>385</v>
      </c>
      <c r="C340" s="101" t="s">
        <v>542</v>
      </c>
      <c r="D340" s="17" t="s">
        <v>80</v>
      </c>
      <c r="E340" s="22"/>
      <c r="F340" s="58" t="s">
        <v>71</v>
      </c>
      <c r="G340" s="61"/>
      <c r="H340" s="62"/>
      <c r="I340" s="63"/>
      <c r="J340" s="64"/>
    </row>
    <row r="341" spans="1:10" ht="36" customHeight="1" x14ac:dyDescent="0.25">
      <c r="A341" s="37"/>
      <c r="B341" s="56" t="s">
        <v>385</v>
      </c>
      <c r="C341" s="104" t="s">
        <v>536</v>
      </c>
      <c r="D341" s="20" t="s">
        <v>543</v>
      </c>
      <c r="E341" s="20"/>
      <c r="F341" s="57" t="s">
        <v>71</v>
      </c>
      <c r="G341" s="16"/>
      <c r="H341" s="16" t="s">
        <v>8</v>
      </c>
      <c r="I341" s="16"/>
      <c r="J341" s="32"/>
    </row>
    <row r="342" spans="1:10" ht="30" x14ac:dyDescent="0.25">
      <c r="A342" s="37"/>
      <c r="B342" s="56" t="s">
        <v>385</v>
      </c>
      <c r="C342" s="104" t="s">
        <v>238</v>
      </c>
      <c r="D342" s="20" t="s">
        <v>544</v>
      </c>
      <c r="E342" s="20"/>
      <c r="F342" s="57" t="s">
        <v>71</v>
      </c>
      <c r="G342" s="19"/>
      <c r="H342" s="16" t="s">
        <v>8</v>
      </c>
      <c r="I342" s="16"/>
      <c r="J342" s="32"/>
    </row>
    <row r="343" spans="1:10" ht="30" x14ac:dyDescent="0.25">
      <c r="A343" s="37"/>
      <c r="B343" s="56" t="s">
        <v>385</v>
      </c>
      <c r="C343" s="104" t="s">
        <v>239</v>
      </c>
      <c r="D343" s="20" t="s">
        <v>545</v>
      </c>
      <c r="E343" s="20"/>
      <c r="F343" s="57" t="s">
        <v>71</v>
      </c>
      <c r="G343" s="19"/>
      <c r="H343" s="16" t="s">
        <v>8</v>
      </c>
      <c r="I343" s="16"/>
      <c r="J343" s="32"/>
    </row>
    <row r="344" spans="1:10" ht="15" customHeight="1" x14ac:dyDescent="0.25">
      <c r="A344" s="37"/>
      <c r="B344" s="56" t="s">
        <v>385</v>
      </c>
      <c r="C344" s="105" t="s">
        <v>240</v>
      </c>
      <c r="D344" s="20" t="s">
        <v>546</v>
      </c>
      <c r="E344" s="20"/>
      <c r="F344" s="57" t="s">
        <v>71</v>
      </c>
      <c r="G344" s="19"/>
      <c r="H344" s="16" t="s">
        <v>8</v>
      </c>
      <c r="I344" s="16"/>
      <c r="J344" s="32"/>
    </row>
    <row r="345" spans="1:10" ht="30" x14ac:dyDescent="0.25">
      <c r="A345" s="37"/>
      <c r="B345" s="56" t="s">
        <v>385</v>
      </c>
      <c r="C345" s="98" t="s">
        <v>241</v>
      </c>
      <c r="D345" s="20" t="s">
        <v>547</v>
      </c>
      <c r="E345" s="20"/>
      <c r="F345" s="57" t="s">
        <v>71</v>
      </c>
      <c r="G345" s="19"/>
      <c r="H345" s="16" t="s">
        <v>8</v>
      </c>
      <c r="I345" s="16"/>
      <c r="J345" s="32"/>
    </row>
    <row r="346" spans="1:10" ht="30" x14ac:dyDescent="0.25">
      <c r="A346" s="37"/>
      <c r="B346" s="56" t="s">
        <v>385</v>
      </c>
      <c r="C346" s="98" t="s">
        <v>242</v>
      </c>
      <c r="D346" s="20" t="s">
        <v>555</v>
      </c>
      <c r="E346" s="20"/>
      <c r="F346" s="57" t="s">
        <v>71</v>
      </c>
      <c r="G346" s="19"/>
      <c r="H346" s="16" t="s">
        <v>8</v>
      </c>
      <c r="I346" s="16"/>
      <c r="J346" s="32"/>
    </row>
    <row r="347" spans="1:10" ht="15.75" x14ac:dyDescent="0.25">
      <c r="A347" s="37"/>
      <c r="B347" s="56" t="s">
        <v>385</v>
      </c>
      <c r="C347" s="101" t="s">
        <v>243</v>
      </c>
      <c r="D347" s="20" t="s">
        <v>548</v>
      </c>
      <c r="E347" s="20"/>
      <c r="F347" s="57" t="s">
        <v>71</v>
      </c>
      <c r="G347" s="19"/>
      <c r="H347" s="16" t="s">
        <v>8</v>
      </c>
      <c r="I347" s="16"/>
      <c r="J347" s="32"/>
    </row>
    <row r="348" spans="1:10" ht="15.75" x14ac:dyDescent="0.25">
      <c r="A348" s="37"/>
      <c r="B348" s="56" t="s">
        <v>385</v>
      </c>
      <c r="C348" s="101" t="s">
        <v>244</v>
      </c>
      <c r="D348" s="20" t="s">
        <v>549</v>
      </c>
      <c r="E348" s="20"/>
      <c r="F348" s="57" t="s">
        <v>71</v>
      </c>
      <c r="G348" s="19"/>
      <c r="H348" s="16" t="s">
        <v>8</v>
      </c>
      <c r="I348" s="16"/>
      <c r="J348" s="32"/>
    </row>
    <row r="349" spans="1:10" ht="30" x14ac:dyDescent="0.25">
      <c r="A349" s="37"/>
      <c r="B349" s="56" t="s">
        <v>385</v>
      </c>
      <c r="C349" s="101" t="s">
        <v>533</v>
      </c>
      <c r="D349" s="20" t="s">
        <v>550</v>
      </c>
      <c r="E349" s="20"/>
      <c r="F349" s="57" t="s">
        <v>71</v>
      </c>
      <c r="G349" s="19"/>
      <c r="H349" s="16" t="s">
        <v>8</v>
      </c>
      <c r="I349" s="16"/>
      <c r="J349" s="32"/>
    </row>
    <row r="350" spans="1:10" ht="60" x14ac:dyDescent="0.25">
      <c r="A350" s="37"/>
      <c r="B350" s="56" t="s">
        <v>385</v>
      </c>
      <c r="C350" s="101" t="s">
        <v>534</v>
      </c>
      <c r="D350" s="20" t="s">
        <v>554</v>
      </c>
      <c r="E350" s="20"/>
      <c r="F350" s="57" t="s">
        <v>71</v>
      </c>
      <c r="G350" s="19"/>
      <c r="H350" s="16" t="s">
        <v>8</v>
      </c>
      <c r="I350" s="16"/>
      <c r="J350" s="32"/>
    </row>
    <row r="351" spans="1:10" ht="25.5" customHeight="1" x14ac:dyDescent="0.25">
      <c r="A351" s="37"/>
      <c r="B351" s="56" t="s">
        <v>385</v>
      </c>
      <c r="C351" s="120" t="s">
        <v>245</v>
      </c>
      <c r="D351" s="20" t="s">
        <v>541</v>
      </c>
      <c r="E351" s="20"/>
      <c r="F351" s="57" t="s">
        <v>71</v>
      </c>
      <c r="G351" s="19"/>
      <c r="H351" s="16" t="s">
        <v>8</v>
      </c>
      <c r="I351" s="16"/>
      <c r="J351" s="32"/>
    </row>
    <row r="352" spans="1:10" ht="15" customHeight="1" x14ac:dyDescent="0.25">
      <c r="A352" s="37"/>
      <c r="B352" s="56" t="s">
        <v>385</v>
      </c>
      <c r="C352" s="120" t="s">
        <v>246</v>
      </c>
      <c r="D352" s="20" t="s">
        <v>551</v>
      </c>
      <c r="E352" s="20"/>
      <c r="F352" s="57" t="s">
        <v>71</v>
      </c>
      <c r="G352" s="19"/>
      <c r="H352" s="16" t="s">
        <v>8</v>
      </c>
      <c r="I352" s="16"/>
      <c r="J352" s="32"/>
    </row>
    <row r="353" spans="1:10" ht="15" customHeight="1" x14ac:dyDescent="0.25">
      <c r="A353" s="37"/>
      <c r="B353" s="56" t="s">
        <v>385</v>
      </c>
      <c r="C353" s="120" t="s">
        <v>247</v>
      </c>
      <c r="D353" s="20" t="s">
        <v>552</v>
      </c>
      <c r="E353" s="20"/>
      <c r="F353" s="57" t="s">
        <v>71</v>
      </c>
      <c r="G353" s="19"/>
      <c r="H353" s="16" t="s">
        <v>8</v>
      </c>
      <c r="I353" s="16"/>
      <c r="J353" s="32"/>
    </row>
    <row r="354" spans="1:10" ht="30" x14ac:dyDescent="0.25">
      <c r="A354" s="37"/>
      <c r="B354" s="56" t="s">
        <v>385</v>
      </c>
      <c r="C354" s="120" t="s">
        <v>535</v>
      </c>
      <c r="D354" s="20" t="s">
        <v>553</v>
      </c>
      <c r="E354" s="20"/>
      <c r="F354" s="57" t="s">
        <v>71</v>
      </c>
      <c r="G354" s="19"/>
      <c r="H354" s="16" t="s">
        <v>8</v>
      </c>
      <c r="I354" s="16"/>
      <c r="J354" s="32"/>
    </row>
    <row r="355" spans="1:10" x14ac:dyDescent="0.25">
      <c r="A355" s="37"/>
      <c r="B355" s="75"/>
      <c r="C355" s="7"/>
      <c r="D355" s="6"/>
      <c r="E355" s="6"/>
      <c r="F355" s="7"/>
      <c r="G355" s="60">
        <f>COUNTIF(G341:G354,"x")</f>
        <v>0</v>
      </c>
      <c r="H355" s="60">
        <f>COUNTIF(H341:H354,"x")</f>
        <v>14</v>
      </c>
      <c r="I355" s="59">
        <f>COUNTIF(I341:I354,"x")</f>
        <v>0</v>
      </c>
      <c r="J355" s="110">
        <f>IF(I355=14,"NA",G355/(14-I355))</f>
        <v>0</v>
      </c>
    </row>
    <row r="356" spans="1:10" x14ac:dyDescent="0.25">
      <c r="A356" s="37"/>
      <c r="B356" s="76"/>
      <c r="C356" s="10"/>
      <c r="D356" s="9"/>
      <c r="E356" s="9"/>
      <c r="F356" s="10"/>
      <c r="G356" s="45"/>
      <c r="H356" s="45"/>
      <c r="I356" s="51"/>
      <c r="J356" s="37"/>
    </row>
    <row r="357" spans="1:10" ht="39.75" customHeight="1" x14ac:dyDescent="0.25">
      <c r="A357" s="37"/>
      <c r="B357" s="56" t="s">
        <v>386</v>
      </c>
      <c r="C357" s="101" t="s">
        <v>539</v>
      </c>
      <c r="D357" s="17" t="s">
        <v>773</v>
      </c>
      <c r="E357" s="22"/>
      <c r="F357" s="58" t="s">
        <v>71</v>
      </c>
      <c r="G357" s="61"/>
      <c r="H357" s="62"/>
      <c r="I357" s="63"/>
      <c r="J357" s="64"/>
    </row>
    <row r="358" spans="1:10" ht="15.75" x14ac:dyDescent="0.25">
      <c r="A358" s="37"/>
      <c r="B358" s="56" t="s">
        <v>386</v>
      </c>
      <c r="C358" s="104" t="s">
        <v>248</v>
      </c>
      <c r="D358" s="20" t="s">
        <v>541</v>
      </c>
      <c r="E358" s="20"/>
      <c r="F358" s="57" t="s">
        <v>71</v>
      </c>
      <c r="G358" s="16"/>
      <c r="H358" s="16" t="s">
        <v>8</v>
      </c>
      <c r="I358" s="16"/>
      <c r="J358" s="32"/>
    </row>
    <row r="359" spans="1:10" ht="30" x14ac:dyDescent="0.25">
      <c r="A359" s="37"/>
      <c r="B359" s="56" t="s">
        <v>386</v>
      </c>
      <c r="C359" s="104" t="s">
        <v>540</v>
      </c>
      <c r="D359" s="20" t="s">
        <v>541</v>
      </c>
      <c r="E359" s="20"/>
      <c r="F359" s="57" t="s">
        <v>71</v>
      </c>
      <c r="G359" s="19"/>
      <c r="H359" s="16" t="s">
        <v>8</v>
      </c>
      <c r="I359" s="16"/>
      <c r="J359" s="32"/>
    </row>
    <row r="360" spans="1:10" ht="15.75" x14ac:dyDescent="0.25">
      <c r="A360" s="37"/>
      <c r="B360" s="56" t="s">
        <v>386</v>
      </c>
      <c r="C360" s="104" t="s">
        <v>249</v>
      </c>
      <c r="D360" s="20" t="s">
        <v>541</v>
      </c>
      <c r="E360" s="20"/>
      <c r="F360" s="57" t="s">
        <v>71</v>
      </c>
      <c r="G360" s="19"/>
      <c r="H360" s="16" t="s">
        <v>8</v>
      </c>
      <c r="I360" s="16"/>
      <c r="J360" s="32"/>
    </row>
    <row r="361" spans="1:10" ht="30" x14ac:dyDescent="0.25">
      <c r="A361" s="37"/>
      <c r="B361" s="56" t="s">
        <v>386</v>
      </c>
      <c r="C361" s="105" t="s">
        <v>250</v>
      </c>
      <c r="D361" s="20" t="s">
        <v>541</v>
      </c>
      <c r="E361" s="20"/>
      <c r="F361" s="57" t="s">
        <v>71</v>
      </c>
      <c r="G361" s="19"/>
      <c r="H361" s="16" t="s">
        <v>8</v>
      </c>
      <c r="I361" s="16"/>
      <c r="J361" s="32"/>
    </row>
    <row r="362" spans="1:10" x14ac:dyDescent="0.25">
      <c r="A362" s="37"/>
      <c r="B362" s="75"/>
      <c r="C362" s="102"/>
      <c r="D362" s="6"/>
      <c r="E362" s="6"/>
      <c r="F362" s="7"/>
      <c r="G362" s="60">
        <f>COUNTIF(G358:G361,"x")</f>
        <v>0</v>
      </c>
      <c r="H362" s="60">
        <f>COUNTIF(H358:H361,"x")</f>
        <v>4</v>
      </c>
      <c r="I362" s="59">
        <f>COUNTIF(I358:I361,"x")</f>
        <v>0</v>
      </c>
      <c r="J362" s="110">
        <f>IF(I362=4,"NA",G362/(4-I362))</f>
        <v>0</v>
      </c>
    </row>
    <row r="363" spans="1:10" x14ac:dyDescent="0.25">
      <c r="A363" s="37"/>
      <c r="B363" s="76"/>
      <c r="C363" s="103"/>
      <c r="D363" s="9"/>
      <c r="E363" s="9"/>
      <c r="F363" s="10"/>
      <c r="G363" s="45"/>
      <c r="H363" s="45"/>
      <c r="I363" s="51"/>
      <c r="J363" s="37"/>
    </row>
    <row r="364" spans="1:10" ht="36" customHeight="1" x14ac:dyDescent="0.25">
      <c r="A364" s="37"/>
      <c r="B364" s="56" t="s">
        <v>387</v>
      </c>
      <c r="C364" s="101" t="s">
        <v>530</v>
      </c>
      <c r="D364" s="17" t="s">
        <v>531</v>
      </c>
      <c r="E364" s="22"/>
      <c r="F364" s="58" t="s">
        <v>71</v>
      </c>
      <c r="G364" s="61"/>
      <c r="H364" s="62"/>
      <c r="I364" s="63"/>
      <c r="J364" s="64"/>
    </row>
    <row r="365" spans="1:10" ht="15.75" x14ac:dyDescent="0.25">
      <c r="A365" s="37"/>
      <c r="B365" s="56" t="s">
        <v>387</v>
      </c>
      <c r="C365" s="104" t="s">
        <v>251</v>
      </c>
      <c r="D365" s="20" t="s">
        <v>532</v>
      </c>
      <c r="E365" s="20"/>
      <c r="F365" s="57" t="s">
        <v>71</v>
      </c>
      <c r="G365" s="16"/>
      <c r="H365" s="16" t="s">
        <v>8</v>
      </c>
      <c r="I365" s="16"/>
      <c r="J365" s="32"/>
    </row>
    <row r="366" spans="1:10" ht="15.75" x14ac:dyDescent="0.25">
      <c r="A366" s="37"/>
      <c r="B366" s="56" t="s">
        <v>387</v>
      </c>
      <c r="C366" s="104" t="s">
        <v>252</v>
      </c>
      <c r="D366" s="20" t="s">
        <v>532</v>
      </c>
      <c r="E366" s="20"/>
      <c r="F366" s="57" t="s">
        <v>71</v>
      </c>
      <c r="G366" s="19"/>
      <c r="H366" s="16" t="s">
        <v>8</v>
      </c>
      <c r="I366" s="16"/>
      <c r="J366" s="32"/>
    </row>
    <row r="367" spans="1:10" ht="30" x14ac:dyDescent="0.25">
      <c r="A367" s="37"/>
      <c r="B367" s="56" t="s">
        <v>387</v>
      </c>
      <c r="C367" s="104" t="s">
        <v>527</v>
      </c>
      <c r="D367" s="20" t="s">
        <v>532</v>
      </c>
      <c r="E367" s="20"/>
      <c r="F367" s="57" t="s">
        <v>71</v>
      </c>
      <c r="G367" s="19"/>
      <c r="H367" s="16" t="s">
        <v>8</v>
      </c>
      <c r="I367" s="16"/>
      <c r="J367" s="32"/>
    </row>
    <row r="368" spans="1:10" ht="15" customHeight="1" x14ac:dyDescent="0.25">
      <c r="A368" s="37"/>
      <c r="B368" s="56" t="s">
        <v>387</v>
      </c>
      <c r="C368" s="105" t="s">
        <v>253</v>
      </c>
      <c r="D368" s="20" t="s">
        <v>532</v>
      </c>
      <c r="E368" s="20"/>
      <c r="F368" s="57" t="s">
        <v>71</v>
      </c>
      <c r="G368" s="19"/>
      <c r="H368" s="16" t="s">
        <v>8</v>
      </c>
      <c r="I368" s="16"/>
      <c r="J368" s="32"/>
    </row>
    <row r="369" spans="1:10" ht="30" x14ac:dyDescent="0.25">
      <c r="A369" s="37"/>
      <c r="B369" s="56" t="s">
        <v>387</v>
      </c>
      <c r="C369" s="98" t="s">
        <v>254</v>
      </c>
      <c r="D369" s="20" t="s">
        <v>532</v>
      </c>
      <c r="E369" s="20"/>
      <c r="F369" s="57" t="s">
        <v>71</v>
      </c>
      <c r="G369" s="19"/>
      <c r="H369" s="16" t="s">
        <v>8</v>
      </c>
      <c r="I369" s="16"/>
      <c r="J369" s="32"/>
    </row>
    <row r="370" spans="1:10" ht="30" x14ac:dyDescent="0.25">
      <c r="A370" s="37"/>
      <c r="B370" s="56" t="s">
        <v>387</v>
      </c>
      <c r="C370" s="98" t="s">
        <v>255</v>
      </c>
      <c r="D370" s="20" t="s">
        <v>532</v>
      </c>
      <c r="E370" s="20"/>
      <c r="F370" s="57" t="s">
        <v>71</v>
      </c>
      <c r="G370" s="19"/>
      <c r="H370" s="16" t="s">
        <v>8</v>
      </c>
      <c r="I370" s="16"/>
      <c r="J370" s="32"/>
    </row>
    <row r="371" spans="1:10" ht="15" customHeight="1" x14ac:dyDescent="0.25">
      <c r="A371" s="37"/>
      <c r="B371" s="56" t="s">
        <v>387</v>
      </c>
      <c r="C371" s="101" t="s">
        <v>256</v>
      </c>
      <c r="D371" s="20" t="s">
        <v>532</v>
      </c>
      <c r="E371" s="20"/>
      <c r="F371" s="57" t="s">
        <v>71</v>
      </c>
      <c r="G371" s="19"/>
      <c r="H371" s="16" t="s">
        <v>8</v>
      </c>
      <c r="I371" s="16"/>
      <c r="J371" s="32"/>
    </row>
    <row r="372" spans="1:10" ht="30" x14ac:dyDescent="0.25">
      <c r="A372" s="37"/>
      <c r="B372" s="56" t="s">
        <v>387</v>
      </c>
      <c r="C372" s="101" t="s">
        <v>257</v>
      </c>
      <c r="D372" s="20" t="s">
        <v>532</v>
      </c>
      <c r="E372" s="20"/>
      <c r="F372" s="57" t="s">
        <v>71</v>
      </c>
      <c r="G372" s="19"/>
      <c r="H372" s="16" t="s">
        <v>8</v>
      </c>
      <c r="I372" s="16"/>
      <c r="J372" s="32"/>
    </row>
    <row r="373" spans="1:10" ht="37.5" customHeight="1" x14ac:dyDescent="0.25">
      <c r="A373" s="37"/>
      <c r="B373" s="56" t="s">
        <v>387</v>
      </c>
      <c r="C373" s="101" t="s">
        <v>526</v>
      </c>
      <c r="D373" s="20" t="s">
        <v>532</v>
      </c>
      <c r="E373" s="20"/>
      <c r="F373" s="57" t="s">
        <v>71</v>
      </c>
      <c r="G373" s="19"/>
      <c r="H373" s="16" t="s">
        <v>8</v>
      </c>
      <c r="I373" s="16"/>
      <c r="J373" s="32"/>
    </row>
    <row r="374" spans="1:10" ht="30" x14ac:dyDescent="0.25">
      <c r="A374" s="37"/>
      <c r="B374" s="56" t="s">
        <v>387</v>
      </c>
      <c r="C374" s="101" t="s">
        <v>272</v>
      </c>
      <c r="D374" s="20" t="s">
        <v>532</v>
      </c>
      <c r="E374" s="20"/>
      <c r="F374" s="57" t="s">
        <v>71</v>
      </c>
      <c r="G374" s="19"/>
      <c r="H374" s="16" t="s">
        <v>8</v>
      </c>
      <c r="I374" s="16"/>
      <c r="J374" s="32"/>
    </row>
    <row r="375" spans="1:10" x14ac:dyDescent="0.25">
      <c r="A375" s="37"/>
      <c r="B375" s="75"/>
      <c r="C375" s="102"/>
      <c r="D375" s="6"/>
      <c r="E375" s="6"/>
      <c r="F375" s="7"/>
      <c r="G375" s="60">
        <f>COUNTIF(G365:G374,"x")</f>
        <v>0</v>
      </c>
      <c r="H375" s="60">
        <f>COUNTIF(H365:H374,"x")</f>
        <v>10</v>
      </c>
      <c r="I375" s="59">
        <f>COUNTIF(I365:I374,"x")</f>
        <v>0</v>
      </c>
      <c r="J375" s="110">
        <f>IF(I375=10,"NA",G375/(10-I375))</f>
        <v>0</v>
      </c>
    </row>
    <row r="376" spans="1:10" x14ac:dyDescent="0.25">
      <c r="A376" s="37"/>
      <c r="B376" s="76"/>
      <c r="C376" s="103"/>
      <c r="D376" s="9"/>
      <c r="E376" s="9"/>
      <c r="F376" s="10"/>
      <c r="G376" s="45"/>
      <c r="H376" s="45"/>
      <c r="I376" s="51"/>
      <c r="J376" s="37"/>
    </row>
    <row r="377" spans="1:10" ht="29.25" customHeight="1" x14ac:dyDescent="0.25">
      <c r="A377" s="37"/>
      <c r="B377" s="56" t="s">
        <v>388</v>
      </c>
      <c r="C377" s="101" t="s">
        <v>528</v>
      </c>
      <c r="D377" s="17" t="s">
        <v>529</v>
      </c>
      <c r="E377" s="22"/>
      <c r="F377" s="58" t="s">
        <v>71</v>
      </c>
      <c r="G377" s="61"/>
      <c r="H377" s="62"/>
      <c r="I377" s="63"/>
      <c r="J377" s="64"/>
    </row>
    <row r="378" spans="1:10" ht="30" x14ac:dyDescent="0.25">
      <c r="A378" s="37"/>
      <c r="B378" s="56" t="s">
        <v>388</v>
      </c>
      <c r="C378" s="104" t="s">
        <v>258</v>
      </c>
      <c r="D378" s="17" t="s">
        <v>529</v>
      </c>
      <c r="E378" s="20"/>
      <c r="F378" s="57" t="s">
        <v>71</v>
      </c>
      <c r="G378" s="16"/>
      <c r="H378" s="16" t="s">
        <v>8</v>
      </c>
      <c r="I378" s="16"/>
      <c r="J378" s="32"/>
    </row>
    <row r="379" spans="1:10" ht="30" x14ac:dyDescent="0.25">
      <c r="A379" s="37"/>
      <c r="B379" s="56" t="s">
        <v>388</v>
      </c>
      <c r="C379" s="104" t="s">
        <v>259</v>
      </c>
      <c r="D379" s="17" t="s">
        <v>529</v>
      </c>
      <c r="E379" s="20"/>
      <c r="F379" s="57" t="s">
        <v>71</v>
      </c>
      <c r="G379" s="19"/>
      <c r="H379" s="16" t="s">
        <v>8</v>
      </c>
      <c r="I379" s="16"/>
      <c r="J379" s="32"/>
    </row>
    <row r="380" spans="1:10" x14ac:dyDescent="0.25">
      <c r="A380" s="37"/>
      <c r="B380" s="75"/>
      <c r="C380" s="7"/>
      <c r="D380" s="6"/>
      <c r="E380" s="6"/>
      <c r="F380" s="7"/>
      <c r="G380" s="60">
        <f>COUNTIF(G378:G379,"x")</f>
        <v>0</v>
      </c>
      <c r="H380" s="60">
        <f>COUNTIF(H378:H379,"x")</f>
        <v>2</v>
      </c>
      <c r="I380" s="59">
        <f>COUNTIF(I378:I379,"x")</f>
        <v>0</v>
      </c>
      <c r="J380" s="110">
        <f>IF(I380=2,"NA",G380/(2-I380))</f>
        <v>0</v>
      </c>
    </row>
    <row r="381" spans="1:10" x14ac:dyDescent="0.25">
      <c r="A381" s="37"/>
      <c r="B381" s="76"/>
      <c r="C381" s="10"/>
      <c r="D381" s="9"/>
      <c r="E381" s="9"/>
      <c r="F381" s="10"/>
      <c r="G381" s="45"/>
      <c r="H381" s="45"/>
      <c r="I381" s="51"/>
      <c r="J381" s="37"/>
    </row>
    <row r="382" spans="1:10" x14ac:dyDescent="0.25">
      <c r="A382" s="54"/>
      <c r="B382" s="78">
        <v>4.3</v>
      </c>
      <c r="C382" s="154" t="s">
        <v>41</v>
      </c>
      <c r="D382" s="154"/>
      <c r="E382" s="154"/>
      <c r="F382" s="154"/>
      <c r="G382" s="154"/>
      <c r="H382" s="154"/>
      <c r="I382" s="154"/>
      <c r="J382" s="136"/>
    </row>
    <row r="383" spans="1:10" x14ac:dyDescent="0.25">
      <c r="A383" s="54"/>
      <c r="B383" s="78" t="s">
        <v>42</v>
      </c>
      <c r="C383" s="154" t="s">
        <v>43</v>
      </c>
      <c r="D383" s="154"/>
      <c r="E383" s="154"/>
      <c r="F383" s="154"/>
      <c r="G383" s="154"/>
      <c r="H383" s="154"/>
      <c r="I383" s="154"/>
      <c r="J383" s="107">
        <f>AVERAGE(J385,J388,J391,J403,J406,J413,J420,J426,J431)</f>
        <v>0</v>
      </c>
    </row>
    <row r="384" spans="1:10" ht="52.5" x14ac:dyDescent="0.25">
      <c r="A384" s="37"/>
      <c r="B384" s="56" t="s">
        <v>389</v>
      </c>
      <c r="C384" s="101" t="s">
        <v>260</v>
      </c>
      <c r="D384" s="20">
        <v>5.0999999999999996</v>
      </c>
      <c r="E384" s="55" t="s">
        <v>55</v>
      </c>
      <c r="F384" s="28"/>
      <c r="G384" s="20"/>
      <c r="H384" s="20" t="s">
        <v>8</v>
      </c>
      <c r="I384" s="20"/>
      <c r="J384" s="20"/>
    </row>
    <row r="385" spans="1:10" x14ac:dyDescent="0.25">
      <c r="A385" s="37"/>
      <c r="B385" s="75"/>
      <c r="C385" s="102"/>
      <c r="D385" s="6"/>
      <c r="E385" s="6"/>
      <c r="F385" s="7"/>
      <c r="G385" s="60">
        <f>COUNTIF(G384:G384,"x")</f>
        <v>0</v>
      </c>
      <c r="H385" s="60">
        <f>COUNTIF(H384:H384,"x")</f>
        <v>1</v>
      </c>
      <c r="I385" s="59">
        <f>COUNTIF(I384:I384,"x")</f>
        <v>0</v>
      </c>
      <c r="J385" s="110">
        <f>IF(I385=1,"NA",G385/(1-I385))</f>
        <v>0</v>
      </c>
    </row>
    <row r="386" spans="1:10" x14ac:dyDescent="0.25">
      <c r="A386" s="37"/>
      <c r="B386" s="76"/>
      <c r="C386" s="103"/>
      <c r="D386" s="9"/>
      <c r="E386" s="9"/>
      <c r="F386" s="10"/>
      <c r="G386" s="45"/>
      <c r="H386" s="45"/>
      <c r="I386" s="51"/>
      <c r="J386" s="37"/>
    </row>
    <row r="387" spans="1:10" ht="90" x14ac:dyDescent="0.25">
      <c r="A387" s="37"/>
      <c r="B387" s="56" t="s">
        <v>390</v>
      </c>
      <c r="C387" s="101" t="s">
        <v>271</v>
      </c>
      <c r="D387" s="20" t="s">
        <v>79</v>
      </c>
      <c r="E387" s="55" t="s">
        <v>55</v>
      </c>
      <c r="F387" s="28"/>
      <c r="G387" s="20"/>
      <c r="H387" s="20" t="s">
        <v>8</v>
      </c>
      <c r="I387" s="20"/>
      <c r="J387" s="20"/>
    </row>
    <row r="388" spans="1:10" x14ac:dyDescent="0.25">
      <c r="A388" s="37"/>
      <c r="B388" s="75"/>
      <c r="C388" s="102"/>
      <c r="D388" s="6"/>
      <c r="E388" s="6"/>
      <c r="F388" s="7"/>
      <c r="G388" s="60">
        <f>COUNTIF(G387:G387,"x")</f>
        <v>0</v>
      </c>
      <c r="H388" s="60">
        <f>COUNTIF(H387:H387,"x")</f>
        <v>1</v>
      </c>
      <c r="I388" s="59">
        <f>COUNTIF(I387:I387,"x")</f>
        <v>0</v>
      </c>
      <c r="J388" s="110">
        <f>IF(I388=1,"NA",G388/(1-I388))</f>
        <v>0</v>
      </c>
    </row>
    <row r="389" spans="1:10" x14ac:dyDescent="0.25">
      <c r="A389" s="37"/>
      <c r="B389" s="76"/>
      <c r="C389" s="103"/>
      <c r="D389" s="9"/>
      <c r="E389" s="9"/>
      <c r="F389" s="10"/>
      <c r="G389" s="45"/>
      <c r="H389" s="45"/>
      <c r="I389" s="51"/>
      <c r="J389" s="37"/>
    </row>
    <row r="390" spans="1:10" ht="90" x14ac:dyDescent="0.25">
      <c r="A390" s="37"/>
      <c r="B390" s="56" t="s">
        <v>391</v>
      </c>
      <c r="C390" s="101" t="s">
        <v>261</v>
      </c>
      <c r="D390" s="20" t="s">
        <v>79</v>
      </c>
      <c r="E390" s="55" t="s">
        <v>55</v>
      </c>
      <c r="F390" s="28"/>
      <c r="G390" s="20"/>
      <c r="H390" s="20" t="s">
        <v>8</v>
      </c>
      <c r="I390" s="20"/>
      <c r="J390" s="20"/>
    </row>
    <row r="391" spans="1:10" x14ac:dyDescent="0.25">
      <c r="A391" s="37"/>
      <c r="B391" s="75"/>
      <c r="C391" s="102"/>
      <c r="D391" s="6"/>
      <c r="E391" s="6"/>
      <c r="F391" s="7"/>
      <c r="G391" s="59">
        <f>COUNTIF(G390:G390,"x")</f>
        <v>0</v>
      </c>
      <c r="H391" s="59">
        <f>COUNTIF(H390:H390,"x")</f>
        <v>1</v>
      </c>
      <c r="I391" s="59">
        <f>COUNTIF(I390:I390,"x")</f>
        <v>0</v>
      </c>
      <c r="J391" s="110">
        <f>IF(I391=1,"NA",G391/(1-I391))</f>
        <v>0</v>
      </c>
    </row>
    <row r="392" spans="1:10" x14ac:dyDescent="0.25">
      <c r="A392" s="37"/>
      <c r="B392" s="76"/>
      <c r="C392" s="103"/>
      <c r="D392" s="9"/>
      <c r="E392" s="9"/>
      <c r="F392" s="10"/>
      <c r="G392" s="34"/>
      <c r="H392" s="34"/>
      <c r="I392" s="51"/>
      <c r="J392" s="37"/>
    </row>
    <row r="393" spans="1:10" ht="52.5" x14ac:dyDescent="0.25">
      <c r="A393" s="37"/>
      <c r="B393" s="56" t="s">
        <v>392</v>
      </c>
      <c r="C393" s="101" t="s">
        <v>516</v>
      </c>
      <c r="D393" s="17" t="s">
        <v>72</v>
      </c>
      <c r="E393" s="55" t="s">
        <v>55</v>
      </c>
      <c r="F393" s="27"/>
      <c r="G393" s="61"/>
      <c r="H393" s="62"/>
      <c r="I393" s="63"/>
      <c r="J393" s="64"/>
    </row>
    <row r="394" spans="1:10" ht="52.5" x14ac:dyDescent="0.25">
      <c r="A394" s="37"/>
      <c r="B394" s="56" t="s">
        <v>392</v>
      </c>
      <c r="C394" s="104" t="s">
        <v>262</v>
      </c>
      <c r="D394" s="20" t="s">
        <v>517</v>
      </c>
      <c r="E394" s="55" t="s">
        <v>55</v>
      </c>
      <c r="F394" s="20"/>
      <c r="G394" s="16"/>
      <c r="H394" s="16" t="s">
        <v>8</v>
      </c>
      <c r="I394" s="16"/>
      <c r="J394" s="32"/>
    </row>
    <row r="395" spans="1:10" ht="52.5" x14ac:dyDescent="0.25">
      <c r="A395" s="37"/>
      <c r="B395" s="56" t="s">
        <v>392</v>
      </c>
      <c r="C395" s="104" t="s">
        <v>263</v>
      </c>
      <c r="D395" s="20" t="s">
        <v>518</v>
      </c>
      <c r="E395" s="55" t="s">
        <v>55</v>
      </c>
      <c r="F395" s="20"/>
      <c r="G395" s="19"/>
      <c r="H395" s="16" t="s">
        <v>8</v>
      </c>
      <c r="I395" s="16"/>
      <c r="J395" s="32"/>
    </row>
    <row r="396" spans="1:10" ht="52.5" x14ac:dyDescent="0.25">
      <c r="A396" s="37"/>
      <c r="B396" s="56" t="s">
        <v>392</v>
      </c>
      <c r="C396" s="104" t="s">
        <v>264</v>
      </c>
      <c r="D396" s="20" t="s">
        <v>519</v>
      </c>
      <c r="E396" s="55" t="s">
        <v>55</v>
      </c>
      <c r="F396" s="20"/>
      <c r="G396" s="19"/>
      <c r="H396" s="16" t="s">
        <v>8</v>
      </c>
      <c r="I396" s="16"/>
      <c r="J396" s="32"/>
    </row>
    <row r="397" spans="1:10" ht="52.5" x14ac:dyDescent="0.25">
      <c r="A397" s="37"/>
      <c r="B397" s="56" t="s">
        <v>392</v>
      </c>
      <c r="C397" s="105" t="s">
        <v>269</v>
      </c>
      <c r="D397" s="20" t="s">
        <v>520</v>
      </c>
      <c r="E397" s="55" t="s">
        <v>55</v>
      </c>
      <c r="F397" s="20"/>
      <c r="G397" s="19"/>
      <c r="H397" s="16" t="s">
        <v>8</v>
      </c>
      <c r="I397" s="16"/>
      <c r="J397" s="32"/>
    </row>
    <row r="398" spans="1:10" s="100" customFormat="1" ht="15" customHeight="1" x14ac:dyDescent="0.2">
      <c r="A398" s="37"/>
      <c r="B398" s="56" t="s">
        <v>392</v>
      </c>
      <c r="C398" s="98" t="s">
        <v>265</v>
      </c>
      <c r="D398" s="20" t="s">
        <v>521</v>
      </c>
      <c r="E398" s="99" t="s">
        <v>55</v>
      </c>
      <c r="F398" s="20"/>
      <c r="G398" s="19"/>
      <c r="H398" s="16" t="s">
        <v>8</v>
      </c>
      <c r="I398" s="16"/>
      <c r="J398" s="32"/>
    </row>
    <row r="399" spans="1:10" ht="52.5" x14ac:dyDescent="0.25">
      <c r="A399" s="37"/>
      <c r="B399" s="56" t="s">
        <v>392</v>
      </c>
      <c r="C399" s="98" t="s">
        <v>270</v>
      </c>
      <c r="D399" s="20" t="s">
        <v>522</v>
      </c>
      <c r="E399" s="55" t="s">
        <v>55</v>
      </c>
      <c r="F399" s="20"/>
      <c r="G399" s="19"/>
      <c r="H399" s="16" t="s">
        <v>8</v>
      </c>
      <c r="I399" s="16"/>
      <c r="J399" s="32"/>
    </row>
    <row r="400" spans="1:10" ht="52.5" x14ac:dyDescent="0.25">
      <c r="A400" s="37"/>
      <c r="B400" s="56" t="s">
        <v>392</v>
      </c>
      <c r="C400" s="101" t="s">
        <v>266</v>
      </c>
      <c r="D400" s="20" t="s">
        <v>523</v>
      </c>
      <c r="E400" s="55" t="s">
        <v>55</v>
      </c>
      <c r="F400" s="20"/>
      <c r="G400" s="19"/>
      <c r="H400" s="16" t="s">
        <v>8</v>
      </c>
      <c r="I400" s="16"/>
      <c r="J400" s="32"/>
    </row>
    <row r="401" spans="1:10" ht="52.5" x14ac:dyDescent="0.25">
      <c r="A401" s="37"/>
      <c r="B401" s="56" t="s">
        <v>392</v>
      </c>
      <c r="C401" s="101" t="s">
        <v>267</v>
      </c>
      <c r="D401" s="20" t="s">
        <v>524</v>
      </c>
      <c r="E401" s="55" t="s">
        <v>55</v>
      </c>
      <c r="F401" s="20"/>
      <c r="G401" s="19"/>
      <c r="H401" s="16" t="s">
        <v>8</v>
      </c>
      <c r="I401" s="16"/>
      <c r="J401" s="32"/>
    </row>
    <row r="402" spans="1:10" ht="52.5" x14ac:dyDescent="0.25">
      <c r="A402" s="37"/>
      <c r="B402" s="56" t="s">
        <v>392</v>
      </c>
      <c r="C402" s="101" t="s">
        <v>268</v>
      </c>
      <c r="D402" s="20" t="s">
        <v>525</v>
      </c>
      <c r="E402" s="55" t="s">
        <v>55</v>
      </c>
      <c r="F402" s="20"/>
      <c r="G402" s="19"/>
      <c r="H402" s="16" t="s">
        <v>8</v>
      </c>
      <c r="I402" s="16"/>
      <c r="J402" s="32"/>
    </row>
    <row r="403" spans="1:10" x14ac:dyDescent="0.25">
      <c r="A403" s="37"/>
      <c r="B403" s="75"/>
      <c r="C403" s="102"/>
      <c r="D403" s="6"/>
      <c r="E403" s="6"/>
      <c r="F403" s="7"/>
      <c r="G403" s="60">
        <f>COUNTIF(G394:G402,"x")</f>
        <v>0</v>
      </c>
      <c r="H403" s="60">
        <f>COUNTIF(H394:H402,"x")</f>
        <v>9</v>
      </c>
      <c r="I403" s="59">
        <f>COUNTIF(I394:I402,"x")</f>
        <v>0</v>
      </c>
      <c r="J403" s="110">
        <f>IF(I403=9,"NA",G403/(9-I403))</f>
        <v>0</v>
      </c>
    </row>
    <row r="404" spans="1:10" x14ac:dyDescent="0.25">
      <c r="A404" s="37"/>
      <c r="B404" s="76"/>
      <c r="C404" s="103"/>
      <c r="D404" s="9"/>
      <c r="E404" s="9"/>
      <c r="F404" s="10"/>
      <c r="G404" s="45"/>
      <c r="H404" s="45"/>
      <c r="I404" s="51"/>
      <c r="J404" s="37"/>
    </row>
    <row r="405" spans="1:10" ht="52.5" x14ac:dyDescent="0.25">
      <c r="A405" s="37"/>
      <c r="B405" s="56" t="s">
        <v>393</v>
      </c>
      <c r="C405" s="101" t="s">
        <v>73</v>
      </c>
      <c r="D405" s="20" t="s">
        <v>515</v>
      </c>
      <c r="E405" s="55" t="s">
        <v>55</v>
      </c>
      <c r="F405" s="28"/>
      <c r="G405" s="20"/>
      <c r="H405" s="20" t="s">
        <v>8</v>
      </c>
      <c r="I405" s="20"/>
      <c r="J405" s="20"/>
    </row>
    <row r="406" spans="1:10" x14ac:dyDescent="0.25">
      <c r="A406" s="37"/>
      <c r="B406" s="75"/>
      <c r="C406" s="102"/>
      <c r="D406" s="6"/>
      <c r="E406" s="6"/>
      <c r="F406" s="7"/>
      <c r="G406" s="59">
        <f>COUNTIF(G405:G405,"x")</f>
        <v>0</v>
      </c>
      <c r="H406" s="59">
        <f>COUNTIF(H405:H405,"x")</f>
        <v>1</v>
      </c>
      <c r="I406" s="59">
        <f>COUNTIF(I405:I405,"x")</f>
        <v>0</v>
      </c>
      <c r="J406" s="110">
        <f>IF(I406=1,"NA",G406/(1-I406))</f>
        <v>0</v>
      </c>
    </row>
    <row r="407" spans="1:10" x14ac:dyDescent="0.25">
      <c r="A407" s="37"/>
      <c r="B407" s="76"/>
      <c r="C407" s="103"/>
      <c r="D407" s="9"/>
      <c r="E407" s="9"/>
      <c r="F407" s="10"/>
      <c r="G407" s="34"/>
      <c r="H407" s="34"/>
      <c r="I407" s="51"/>
      <c r="J407" s="37"/>
    </row>
    <row r="408" spans="1:10" ht="52.5" x14ac:dyDescent="0.25">
      <c r="A408" s="37"/>
      <c r="B408" s="56" t="s">
        <v>394</v>
      </c>
      <c r="C408" s="101" t="s">
        <v>510</v>
      </c>
      <c r="D408" s="17">
        <v>13.3</v>
      </c>
      <c r="E408" s="55" t="s">
        <v>55</v>
      </c>
      <c r="F408" s="27"/>
      <c r="G408" s="61"/>
      <c r="H408" s="62"/>
      <c r="I408" s="63"/>
      <c r="J408" s="64"/>
    </row>
    <row r="409" spans="1:10" ht="52.5" x14ac:dyDescent="0.25">
      <c r="A409" s="37"/>
      <c r="B409" s="56" t="s">
        <v>394</v>
      </c>
      <c r="C409" s="104" t="s">
        <v>273</v>
      </c>
      <c r="D409" s="17" t="s">
        <v>511</v>
      </c>
      <c r="E409" s="55" t="s">
        <v>55</v>
      </c>
      <c r="F409" s="20"/>
      <c r="G409" s="16"/>
      <c r="H409" s="16" t="s">
        <v>8</v>
      </c>
      <c r="I409" s="16"/>
      <c r="J409" s="32"/>
    </row>
    <row r="410" spans="1:10" ht="52.5" x14ac:dyDescent="0.25">
      <c r="A410" s="37"/>
      <c r="B410" s="56" t="s">
        <v>394</v>
      </c>
      <c r="C410" s="104" t="s">
        <v>274</v>
      </c>
      <c r="D410" s="17" t="s">
        <v>512</v>
      </c>
      <c r="E410" s="55" t="s">
        <v>55</v>
      </c>
      <c r="F410" s="20"/>
      <c r="G410" s="19"/>
      <c r="H410" s="16" t="s">
        <v>8</v>
      </c>
      <c r="I410" s="16"/>
      <c r="J410" s="32"/>
    </row>
    <row r="411" spans="1:10" ht="52.5" x14ac:dyDescent="0.25">
      <c r="A411" s="37"/>
      <c r="B411" s="56" t="s">
        <v>394</v>
      </c>
      <c r="C411" s="104" t="s">
        <v>275</v>
      </c>
      <c r="D411" s="17" t="s">
        <v>513</v>
      </c>
      <c r="E411" s="55" t="s">
        <v>55</v>
      </c>
      <c r="F411" s="20"/>
      <c r="G411" s="19"/>
      <c r="H411" s="16" t="s">
        <v>8</v>
      </c>
      <c r="I411" s="16"/>
      <c r="J411" s="32"/>
    </row>
    <row r="412" spans="1:10" ht="52.5" x14ac:dyDescent="0.25">
      <c r="A412" s="37"/>
      <c r="B412" s="56" t="s">
        <v>394</v>
      </c>
      <c r="C412" s="105" t="s">
        <v>276</v>
      </c>
      <c r="D412" s="17" t="s">
        <v>514</v>
      </c>
      <c r="E412" s="55" t="s">
        <v>55</v>
      </c>
      <c r="F412" s="20"/>
      <c r="G412" s="19"/>
      <c r="H412" s="16" t="s">
        <v>8</v>
      </c>
      <c r="I412" s="16"/>
      <c r="J412" s="32"/>
    </row>
    <row r="413" spans="1:10" x14ac:dyDescent="0.25">
      <c r="A413" s="37"/>
      <c r="B413" s="75"/>
      <c r="C413" s="102"/>
      <c r="D413" s="6"/>
      <c r="E413" s="6"/>
      <c r="F413" s="7"/>
      <c r="G413" s="60">
        <f>COUNTIF(G409:G412,"x")</f>
        <v>0</v>
      </c>
      <c r="H413" s="60">
        <f>COUNTIF(H409:H412,"x")</f>
        <v>4</v>
      </c>
      <c r="I413" s="59">
        <f>COUNTIF(I409:I412,"x")</f>
        <v>0</v>
      </c>
      <c r="J413" s="110">
        <f>IF(I413=4,"NA",G413/(4-I413))</f>
        <v>0</v>
      </c>
    </row>
    <row r="414" spans="1:10" x14ac:dyDescent="0.25">
      <c r="A414" s="37"/>
      <c r="B414" s="76"/>
      <c r="C414" s="103"/>
      <c r="D414" s="9"/>
      <c r="E414" s="9"/>
      <c r="F414" s="10"/>
      <c r="G414" s="45"/>
      <c r="H414" s="45"/>
      <c r="I414" s="51"/>
      <c r="J414" s="37"/>
    </row>
    <row r="415" spans="1:10" ht="52.5" x14ac:dyDescent="0.25">
      <c r="A415" s="37"/>
      <c r="B415" s="56" t="s">
        <v>395</v>
      </c>
      <c r="C415" s="101" t="s">
        <v>505</v>
      </c>
      <c r="D415" s="17">
        <v>13.4</v>
      </c>
      <c r="E415" s="55" t="s">
        <v>55</v>
      </c>
      <c r="F415" s="27"/>
      <c r="G415" s="61"/>
      <c r="H415" s="62"/>
      <c r="I415" s="63"/>
      <c r="J415" s="64"/>
    </row>
    <row r="416" spans="1:10" ht="15" customHeight="1" x14ac:dyDescent="0.25">
      <c r="A416" s="37"/>
      <c r="B416" s="56" t="s">
        <v>395</v>
      </c>
      <c r="C416" s="104" t="s">
        <v>277</v>
      </c>
      <c r="D416" s="17" t="s">
        <v>506</v>
      </c>
      <c r="E416" s="55" t="s">
        <v>55</v>
      </c>
      <c r="F416" s="20"/>
      <c r="G416" s="16"/>
      <c r="H416" s="16" t="s">
        <v>8</v>
      </c>
      <c r="I416" s="20"/>
      <c r="J416" s="32"/>
    </row>
    <row r="417" spans="1:10" ht="15" customHeight="1" x14ac:dyDescent="0.25">
      <c r="A417" s="37"/>
      <c r="B417" s="56" t="s">
        <v>395</v>
      </c>
      <c r="C417" s="104" t="s">
        <v>278</v>
      </c>
      <c r="D417" s="17" t="s">
        <v>508</v>
      </c>
      <c r="E417" s="55" t="s">
        <v>55</v>
      </c>
      <c r="F417" s="20"/>
      <c r="G417" s="19"/>
      <c r="H417" s="19" t="s">
        <v>8</v>
      </c>
      <c r="I417" s="20"/>
      <c r="J417" s="32"/>
    </row>
    <row r="418" spans="1:10" ht="15" customHeight="1" x14ac:dyDescent="0.25">
      <c r="A418" s="37"/>
      <c r="B418" s="56" t="s">
        <v>395</v>
      </c>
      <c r="C418" s="104" t="s">
        <v>279</v>
      </c>
      <c r="D418" s="17" t="s">
        <v>509</v>
      </c>
      <c r="E418" s="55" t="s">
        <v>55</v>
      </c>
      <c r="F418" s="20"/>
      <c r="G418" s="19"/>
      <c r="H418" s="19" t="s">
        <v>8</v>
      </c>
      <c r="I418" s="20"/>
      <c r="J418" s="32"/>
    </row>
    <row r="419" spans="1:10" ht="15" customHeight="1" x14ac:dyDescent="0.25">
      <c r="A419" s="37"/>
      <c r="B419" s="56" t="s">
        <v>395</v>
      </c>
      <c r="C419" s="105" t="s">
        <v>280</v>
      </c>
      <c r="D419" s="17" t="s">
        <v>507</v>
      </c>
      <c r="E419" s="55" t="s">
        <v>55</v>
      </c>
      <c r="F419" s="20"/>
      <c r="G419" s="19"/>
      <c r="H419" s="19" t="s">
        <v>8</v>
      </c>
      <c r="I419" s="20"/>
      <c r="J419" s="32"/>
    </row>
    <row r="420" spans="1:10" x14ac:dyDescent="0.25">
      <c r="A420" s="37"/>
      <c r="B420" s="75"/>
      <c r="C420" s="102"/>
      <c r="D420" s="6"/>
      <c r="E420" s="6"/>
      <c r="F420" s="7"/>
      <c r="G420" s="59">
        <f>COUNTIF(G416:G419,"x")</f>
        <v>0</v>
      </c>
      <c r="H420" s="59">
        <f>COUNTIF(H416:H419,"x")</f>
        <v>4</v>
      </c>
      <c r="I420" s="59">
        <f>COUNTIF(I416:I419,"x")</f>
        <v>0</v>
      </c>
      <c r="J420" s="110">
        <f>IF(I420=4,"NA",G420/(4-I420))</f>
        <v>0</v>
      </c>
    </row>
    <row r="421" spans="1:10" x14ac:dyDescent="0.25">
      <c r="A421" s="37"/>
      <c r="B421" s="76"/>
      <c r="C421" s="103"/>
      <c r="D421" s="9"/>
      <c r="E421" s="9"/>
      <c r="F421" s="10"/>
      <c r="G421" s="34"/>
      <c r="H421" s="34"/>
      <c r="I421" s="51"/>
      <c r="J421" s="37"/>
    </row>
    <row r="422" spans="1:10" ht="52.5" x14ac:dyDescent="0.25">
      <c r="A422" s="37"/>
      <c r="B422" s="56" t="s">
        <v>396</v>
      </c>
      <c r="C422" s="101" t="s">
        <v>74</v>
      </c>
      <c r="D422" s="17">
        <v>13.5</v>
      </c>
      <c r="E422" s="55" t="s">
        <v>55</v>
      </c>
      <c r="F422" s="27"/>
      <c r="G422" s="61"/>
      <c r="H422" s="62"/>
      <c r="I422" s="63"/>
      <c r="J422" s="64"/>
    </row>
    <row r="423" spans="1:10" ht="15" customHeight="1" x14ac:dyDescent="0.25">
      <c r="A423" s="37"/>
      <c r="B423" s="56" t="s">
        <v>396</v>
      </c>
      <c r="C423" s="104" t="s">
        <v>281</v>
      </c>
      <c r="D423" s="17" t="s">
        <v>502</v>
      </c>
      <c r="E423" s="55" t="s">
        <v>55</v>
      </c>
      <c r="F423" s="20"/>
      <c r="G423" s="16"/>
      <c r="H423" s="16" t="s">
        <v>8</v>
      </c>
      <c r="I423" s="16"/>
      <c r="J423" s="32"/>
    </row>
    <row r="424" spans="1:10" ht="52.5" x14ac:dyDescent="0.25">
      <c r="A424" s="37"/>
      <c r="B424" s="56" t="s">
        <v>396</v>
      </c>
      <c r="C424" s="104" t="s">
        <v>282</v>
      </c>
      <c r="D424" s="17" t="s">
        <v>503</v>
      </c>
      <c r="E424" s="55" t="s">
        <v>55</v>
      </c>
      <c r="F424" s="20"/>
      <c r="G424" s="19"/>
      <c r="H424" s="16" t="s">
        <v>8</v>
      </c>
      <c r="I424" s="16"/>
      <c r="J424" s="32"/>
    </row>
    <row r="425" spans="1:10" ht="15" customHeight="1" x14ac:dyDescent="0.25">
      <c r="A425" s="37"/>
      <c r="B425" s="56" t="s">
        <v>396</v>
      </c>
      <c r="C425" s="104" t="s">
        <v>283</v>
      </c>
      <c r="D425" s="17" t="s">
        <v>504</v>
      </c>
      <c r="E425" s="55" t="s">
        <v>55</v>
      </c>
      <c r="F425" s="20"/>
      <c r="G425" s="19"/>
      <c r="H425" s="16" t="s">
        <v>8</v>
      </c>
      <c r="I425" s="16"/>
      <c r="J425" s="32"/>
    </row>
    <row r="426" spans="1:10" x14ac:dyDescent="0.25">
      <c r="A426" s="37"/>
      <c r="B426" s="75"/>
      <c r="C426" s="102"/>
      <c r="D426" s="6"/>
      <c r="E426" s="6"/>
      <c r="F426" s="7"/>
      <c r="G426" s="60">
        <f>COUNTIF(G423:G425,"x")</f>
        <v>0</v>
      </c>
      <c r="H426" s="60">
        <f>COUNTIF(H423:H425,"x")</f>
        <v>3</v>
      </c>
      <c r="I426" s="59">
        <f>COUNTIF(I423:I425,"x")</f>
        <v>0</v>
      </c>
      <c r="J426" s="110">
        <f>IF(I426=3,"NA",G426/(3-I426))</f>
        <v>0</v>
      </c>
    </row>
    <row r="427" spans="1:10" x14ac:dyDescent="0.25">
      <c r="A427" s="37"/>
      <c r="B427" s="76"/>
      <c r="C427" s="103"/>
      <c r="D427" s="9"/>
      <c r="E427" s="9"/>
      <c r="F427" s="10"/>
      <c r="G427" s="45"/>
      <c r="H427" s="45"/>
      <c r="I427" s="51"/>
      <c r="J427" s="37"/>
    </row>
    <row r="428" spans="1:10" ht="52.5" x14ac:dyDescent="0.25">
      <c r="A428" s="37"/>
      <c r="B428" s="56" t="s">
        <v>397</v>
      </c>
      <c r="C428" s="101" t="s">
        <v>496</v>
      </c>
      <c r="D428" s="17">
        <v>13.6</v>
      </c>
      <c r="E428" s="55" t="s">
        <v>55</v>
      </c>
      <c r="F428" s="27"/>
      <c r="G428" s="61"/>
      <c r="H428" s="62"/>
      <c r="I428" s="63"/>
      <c r="J428" s="64"/>
    </row>
    <row r="429" spans="1:10" ht="52.5" x14ac:dyDescent="0.25">
      <c r="A429" s="37"/>
      <c r="B429" s="56" t="s">
        <v>397</v>
      </c>
      <c r="C429" s="104" t="s">
        <v>285</v>
      </c>
      <c r="D429" s="17" t="s">
        <v>500</v>
      </c>
      <c r="E429" s="55" t="s">
        <v>55</v>
      </c>
      <c r="F429" s="20"/>
      <c r="G429" s="20"/>
      <c r="H429" s="20" t="s">
        <v>8</v>
      </c>
      <c r="I429" s="20"/>
      <c r="J429" s="32"/>
    </row>
    <row r="430" spans="1:10" ht="15" customHeight="1" x14ac:dyDescent="0.25">
      <c r="A430" s="37"/>
      <c r="B430" s="56" t="s">
        <v>397</v>
      </c>
      <c r="C430" s="104" t="s">
        <v>284</v>
      </c>
      <c r="D430" s="20" t="s">
        <v>501</v>
      </c>
      <c r="E430" s="55" t="s">
        <v>55</v>
      </c>
      <c r="F430" s="20"/>
      <c r="G430" s="20"/>
      <c r="H430" s="20" t="s">
        <v>8</v>
      </c>
      <c r="I430" s="20"/>
      <c r="J430" s="32"/>
    </row>
    <row r="431" spans="1:10" x14ac:dyDescent="0.25">
      <c r="A431" s="37"/>
      <c r="B431" s="75"/>
      <c r="C431" s="102"/>
      <c r="D431" s="37"/>
      <c r="E431" s="37"/>
      <c r="F431" s="44"/>
      <c r="G431" s="65">
        <f>COUNTIF(G429:G430,"x")</f>
        <v>0</v>
      </c>
      <c r="H431" s="65">
        <f>COUNTIF(H429:H430,"x")</f>
        <v>2</v>
      </c>
      <c r="I431" s="66">
        <f>COUNTIF(I429:I430,"x")</f>
        <v>0</v>
      </c>
      <c r="J431" s="110">
        <f>IF(I431=2,"NA",G431/(2-I431))</f>
        <v>0</v>
      </c>
    </row>
    <row r="432" spans="1:10" x14ac:dyDescent="0.25">
      <c r="A432" s="37"/>
      <c r="B432" s="76"/>
      <c r="C432" s="103"/>
      <c r="D432" s="9"/>
      <c r="E432" s="9"/>
      <c r="F432" s="10"/>
      <c r="G432" s="45"/>
      <c r="H432" s="45"/>
      <c r="I432" s="51"/>
      <c r="J432" s="37"/>
    </row>
    <row r="433" spans="1:10" x14ac:dyDescent="0.25">
      <c r="A433" s="54"/>
      <c r="B433" s="106" t="s">
        <v>44</v>
      </c>
      <c r="C433" s="86" t="s">
        <v>45</v>
      </c>
      <c r="D433" s="81"/>
      <c r="E433" s="81"/>
      <c r="F433" s="81"/>
      <c r="G433" s="81"/>
      <c r="H433" s="81"/>
      <c r="I433" s="81"/>
      <c r="J433" s="107">
        <f>AVERAGE(J437,J442,J447,J450,J453)</f>
        <v>0</v>
      </c>
    </row>
    <row r="434" spans="1:10" ht="52.5" x14ac:dyDescent="0.25">
      <c r="A434" s="37"/>
      <c r="B434" s="56" t="s">
        <v>398</v>
      </c>
      <c r="C434" s="101" t="s">
        <v>497</v>
      </c>
      <c r="D434" s="17" t="s">
        <v>499</v>
      </c>
      <c r="E434" s="55" t="s">
        <v>55</v>
      </c>
      <c r="F434" s="27"/>
      <c r="G434" s="61"/>
      <c r="H434" s="62"/>
      <c r="I434" s="63"/>
      <c r="J434" s="64"/>
    </row>
    <row r="435" spans="1:10" ht="52.5" x14ac:dyDescent="0.25">
      <c r="A435" s="37"/>
      <c r="B435" s="56" t="s">
        <v>398</v>
      </c>
      <c r="C435" s="104" t="s">
        <v>286</v>
      </c>
      <c r="D435" s="20" t="s">
        <v>494</v>
      </c>
      <c r="E435" s="55" t="s">
        <v>55</v>
      </c>
      <c r="F435" s="20"/>
      <c r="G435" s="16"/>
      <c r="H435" s="16" t="s">
        <v>8</v>
      </c>
      <c r="I435" s="16"/>
      <c r="J435" s="32"/>
    </row>
    <row r="436" spans="1:10" ht="52.5" x14ac:dyDescent="0.25">
      <c r="A436" s="37"/>
      <c r="B436" s="56" t="s">
        <v>398</v>
      </c>
      <c r="C436" s="104" t="s">
        <v>287</v>
      </c>
      <c r="D436" s="20" t="s">
        <v>498</v>
      </c>
      <c r="E436" s="55" t="s">
        <v>55</v>
      </c>
      <c r="F436" s="20"/>
      <c r="G436" s="19"/>
      <c r="H436" s="16" t="s">
        <v>8</v>
      </c>
      <c r="I436" s="16"/>
      <c r="J436" s="32"/>
    </row>
    <row r="437" spans="1:10" x14ac:dyDescent="0.25">
      <c r="A437" s="37"/>
      <c r="B437" s="75"/>
      <c r="C437" s="102"/>
      <c r="D437" s="6"/>
      <c r="E437" s="6"/>
      <c r="F437" s="7"/>
      <c r="G437" s="60">
        <f>COUNTIF(G435:G436,"x")</f>
        <v>0</v>
      </c>
      <c r="H437" s="60">
        <f>COUNTIF(H435:H436,"x")</f>
        <v>2</v>
      </c>
      <c r="I437" s="59">
        <f>COUNTIF(I435:I436,"x")</f>
        <v>0</v>
      </c>
      <c r="J437" s="110">
        <f>IF(I437=2,"NA",G437/(2-I437))</f>
        <v>0</v>
      </c>
    </row>
    <row r="438" spans="1:10" x14ac:dyDescent="0.25">
      <c r="A438" s="37"/>
      <c r="B438" s="76"/>
      <c r="C438" s="103"/>
      <c r="D438" s="9"/>
      <c r="E438" s="9"/>
      <c r="F438" s="10"/>
      <c r="G438" s="45"/>
      <c r="H438" s="45"/>
      <c r="I438" s="51"/>
      <c r="J438" s="37"/>
    </row>
    <row r="439" spans="1:10" ht="52.5" x14ac:dyDescent="0.25">
      <c r="A439" s="37"/>
      <c r="B439" s="56" t="s">
        <v>399</v>
      </c>
      <c r="C439" s="101" t="s">
        <v>493</v>
      </c>
      <c r="D439" s="17" t="s">
        <v>495</v>
      </c>
      <c r="E439" s="55" t="s">
        <v>55</v>
      </c>
      <c r="F439" s="27"/>
      <c r="G439" s="61"/>
      <c r="H439" s="62"/>
      <c r="I439" s="63"/>
      <c r="J439" s="64"/>
    </row>
    <row r="440" spans="1:10" ht="15" customHeight="1" x14ac:dyDescent="0.25">
      <c r="A440" s="37"/>
      <c r="B440" s="56" t="s">
        <v>399</v>
      </c>
      <c r="C440" s="101" t="s">
        <v>288</v>
      </c>
      <c r="D440" s="20" t="s">
        <v>494</v>
      </c>
      <c r="E440" s="55" t="s">
        <v>55</v>
      </c>
      <c r="F440" s="20"/>
      <c r="G440" s="16"/>
      <c r="H440" s="16" t="s">
        <v>8</v>
      </c>
      <c r="I440" s="16"/>
      <c r="J440" s="32"/>
    </row>
    <row r="441" spans="1:10" ht="52.5" x14ac:dyDescent="0.25">
      <c r="A441" s="37"/>
      <c r="B441" s="56" t="s">
        <v>399</v>
      </c>
      <c r="C441" s="120" t="s">
        <v>289</v>
      </c>
      <c r="D441" s="20" t="s">
        <v>494</v>
      </c>
      <c r="E441" s="55" t="s">
        <v>55</v>
      </c>
      <c r="F441" s="20"/>
      <c r="G441" s="16"/>
      <c r="H441" s="16" t="s">
        <v>8</v>
      </c>
      <c r="I441" s="16"/>
      <c r="J441" s="32"/>
    </row>
    <row r="442" spans="1:10" x14ac:dyDescent="0.25">
      <c r="A442" s="37"/>
      <c r="B442" s="75"/>
      <c r="C442" s="102"/>
      <c r="D442" s="6"/>
      <c r="E442" s="6"/>
      <c r="F442" s="7"/>
      <c r="G442" s="59">
        <f>COUNTIF(G440:G441,"x")</f>
        <v>0</v>
      </c>
      <c r="H442" s="59">
        <f>COUNTIF(H440:H441,"x")</f>
        <v>2</v>
      </c>
      <c r="I442" s="59">
        <f>COUNTIF(I440:I441,"x")</f>
        <v>0</v>
      </c>
      <c r="J442" s="110">
        <f>IF(I442=2,"NA",G442/(2-I442))</f>
        <v>0</v>
      </c>
    </row>
    <row r="443" spans="1:10" x14ac:dyDescent="0.25">
      <c r="A443" s="37"/>
      <c r="B443" s="76"/>
      <c r="C443" s="103"/>
      <c r="D443" s="9"/>
      <c r="E443" s="9"/>
      <c r="F443" s="10"/>
      <c r="G443" s="34"/>
      <c r="H443" s="34"/>
      <c r="I443" s="51"/>
      <c r="J443" s="37"/>
    </row>
    <row r="444" spans="1:10" ht="52.5" x14ac:dyDescent="0.25">
      <c r="A444" s="37"/>
      <c r="B444" s="56" t="s">
        <v>400</v>
      </c>
      <c r="C444" s="101" t="s">
        <v>490</v>
      </c>
      <c r="D444" s="17">
        <v>14.2</v>
      </c>
      <c r="E444" s="55" t="s">
        <v>55</v>
      </c>
      <c r="F444" s="27"/>
      <c r="G444" s="61"/>
      <c r="H444" s="62"/>
      <c r="I444" s="63"/>
      <c r="J444" s="64"/>
    </row>
    <row r="445" spans="1:10" ht="15" customHeight="1" x14ac:dyDescent="0.25">
      <c r="A445" s="37"/>
      <c r="B445" s="56" t="s">
        <v>400</v>
      </c>
      <c r="C445" s="101" t="s">
        <v>291</v>
      </c>
      <c r="D445" s="17" t="s">
        <v>492</v>
      </c>
      <c r="E445" s="55" t="s">
        <v>55</v>
      </c>
      <c r="F445" s="20"/>
      <c r="G445" s="16"/>
      <c r="H445" s="16" t="s">
        <v>8</v>
      </c>
      <c r="I445" s="16"/>
      <c r="J445" s="32"/>
    </row>
    <row r="446" spans="1:10" ht="15" customHeight="1" x14ac:dyDescent="0.25">
      <c r="A446" s="37"/>
      <c r="B446" s="56" t="s">
        <v>400</v>
      </c>
      <c r="C446" s="120" t="s">
        <v>290</v>
      </c>
      <c r="D446" s="17" t="s">
        <v>491</v>
      </c>
      <c r="E446" s="55" t="s">
        <v>55</v>
      </c>
      <c r="F446" s="20"/>
      <c r="G446" s="16"/>
      <c r="H446" s="16" t="s">
        <v>8</v>
      </c>
      <c r="I446" s="16"/>
      <c r="J446" s="32"/>
    </row>
    <row r="447" spans="1:10" x14ac:dyDescent="0.25">
      <c r="A447" s="37"/>
      <c r="B447" s="75"/>
      <c r="C447" s="102"/>
      <c r="D447" s="6"/>
      <c r="E447" s="6"/>
      <c r="F447" s="7"/>
      <c r="G447" s="60">
        <f>COUNTIF(G445:G446,"x")</f>
        <v>0</v>
      </c>
      <c r="H447" s="60">
        <f>COUNTIF(H445:H446,"x")</f>
        <v>2</v>
      </c>
      <c r="I447" s="59">
        <f>COUNTIF(I445:I446,"x")</f>
        <v>0</v>
      </c>
      <c r="J447" s="110">
        <f>IF(I447=2,"NA",G447/(2-I447))</f>
        <v>0</v>
      </c>
    </row>
    <row r="448" spans="1:10" x14ac:dyDescent="0.25">
      <c r="A448" s="37"/>
      <c r="B448" s="76"/>
      <c r="C448" s="103"/>
      <c r="D448" s="9"/>
      <c r="E448" s="9"/>
      <c r="F448" s="10"/>
      <c r="G448" s="45"/>
      <c r="H448" s="45"/>
      <c r="I448" s="51"/>
      <c r="J448" s="37"/>
    </row>
    <row r="449" spans="1:10" ht="63" customHeight="1" x14ac:dyDescent="0.25">
      <c r="A449" s="37"/>
      <c r="B449" s="56" t="s">
        <v>401</v>
      </c>
      <c r="C449" s="101" t="s">
        <v>489</v>
      </c>
      <c r="D449" s="20">
        <v>14.3</v>
      </c>
      <c r="E449" s="20"/>
      <c r="F449" s="57" t="s">
        <v>71</v>
      </c>
      <c r="G449" s="20"/>
      <c r="H449" s="20" t="s">
        <v>8</v>
      </c>
      <c r="I449" s="20"/>
      <c r="J449" s="20"/>
    </row>
    <row r="450" spans="1:10" x14ac:dyDescent="0.25">
      <c r="A450" s="37"/>
      <c r="B450" s="75"/>
      <c r="C450" s="102"/>
      <c r="D450" s="6"/>
      <c r="E450" s="6"/>
      <c r="F450" s="7"/>
      <c r="G450" s="59">
        <f>COUNTIF(G449:G449,"x")</f>
        <v>0</v>
      </c>
      <c r="H450" s="59">
        <f>COUNTIF(H449:H449,"x")</f>
        <v>1</v>
      </c>
      <c r="I450" s="59">
        <f>COUNTIF(I449:I449,"x")</f>
        <v>0</v>
      </c>
      <c r="J450" s="110">
        <f>IF(I450=1,"NA",G450/(1-I450))</f>
        <v>0</v>
      </c>
    </row>
    <row r="451" spans="1:10" x14ac:dyDescent="0.25">
      <c r="A451" s="37"/>
      <c r="B451" s="76"/>
      <c r="C451" s="103"/>
      <c r="D451" s="9"/>
      <c r="E451" s="9"/>
      <c r="F451" s="10"/>
      <c r="G451" s="34"/>
      <c r="H451" s="34"/>
      <c r="I451" s="51"/>
      <c r="J451" s="37"/>
    </row>
    <row r="452" spans="1:10" ht="30" x14ac:dyDescent="0.25">
      <c r="A452" s="37"/>
      <c r="B452" s="56" t="s">
        <v>402</v>
      </c>
      <c r="C452" s="101" t="s">
        <v>75</v>
      </c>
      <c r="D452" s="20">
        <v>14.4</v>
      </c>
      <c r="E452" s="20"/>
      <c r="F452" s="57" t="s">
        <v>71</v>
      </c>
      <c r="G452" s="20"/>
      <c r="H452" s="20" t="s">
        <v>8</v>
      </c>
      <c r="I452" s="20"/>
      <c r="J452" s="20"/>
    </row>
    <row r="453" spans="1:10" x14ac:dyDescent="0.25">
      <c r="A453" s="37"/>
      <c r="B453" s="75"/>
      <c r="C453" s="7"/>
      <c r="D453" s="6"/>
      <c r="E453" s="6"/>
      <c r="F453" s="7"/>
      <c r="G453" s="59">
        <f>COUNTIF(G452:G452,"x")</f>
        <v>0</v>
      </c>
      <c r="H453" s="59">
        <f>COUNTIF(H452:H452,"x")</f>
        <v>1</v>
      </c>
      <c r="I453" s="59">
        <f>COUNTIF(I452:I452,"x")</f>
        <v>0</v>
      </c>
      <c r="J453" s="110">
        <f>IF(I453=1,"NA",G453/(1-I453))</f>
        <v>0</v>
      </c>
    </row>
    <row r="454" spans="1:10" x14ac:dyDescent="0.25">
      <c r="A454" s="37"/>
      <c r="B454" s="76"/>
      <c r="C454" s="10"/>
      <c r="D454" s="9"/>
      <c r="E454" s="9"/>
      <c r="F454" s="10"/>
      <c r="G454" s="34"/>
      <c r="H454" s="34"/>
      <c r="I454" s="51"/>
      <c r="J454" s="37"/>
    </row>
    <row r="455" spans="1:10" x14ac:dyDescent="0.25">
      <c r="A455" s="54"/>
      <c r="B455" s="70" t="s">
        <v>46</v>
      </c>
      <c r="C455" s="87" t="s">
        <v>47</v>
      </c>
      <c r="D455" s="86"/>
      <c r="E455" s="86"/>
      <c r="F455" s="86"/>
      <c r="G455" s="86"/>
      <c r="H455" s="86"/>
      <c r="I455" s="86"/>
      <c r="J455" s="107">
        <f>AVERAGE(J457,J460)</f>
        <v>0</v>
      </c>
    </row>
    <row r="456" spans="1:10" ht="52.5" x14ac:dyDescent="0.25">
      <c r="A456" s="37"/>
      <c r="B456" s="56" t="s">
        <v>403</v>
      </c>
      <c r="C456" s="101" t="s">
        <v>76</v>
      </c>
      <c r="D456" s="20">
        <v>5.7</v>
      </c>
      <c r="E456" s="140" t="s">
        <v>55</v>
      </c>
      <c r="F456" s="28"/>
      <c r="G456" s="20"/>
      <c r="H456" s="20" t="s">
        <v>8</v>
      </c>
      <c r="I456" s="20"/>
      <c r="J456" s="20"/>
    </row>
    <row r="457" spans="1:10" x14ac:dyDescent="0.25">
      <c r="A457" s="37"/>
      <c r="B457" s="75"/>
      <c r="C457" s="102"/>
      <c r="D457" s="6"/>
      <c r="E457" s="6"/>
      <c r="F457" s="7"/>
      <c r="G457" s="60">
        <f>COUNTIF(G456:G456,"x")</f>
        <v>0</v>
      </c>
      <c r="H457" s="60">
        <f>COUNTIF(H456:H456,"x")</f>
        <v>1</v>
      </c>
      <c r="I457" s="59">
        <f>COUNTIF(I456:I456,"x")</f>
        <v>0</v>
      </c>
      <c r="J457" s="110">
        <f>IF(I457=1,"NA",G457/(1-I457))</f>
        <v>0</v>
      </c>
    </row>
    <row r="458" spans="1:10" x14ac:dyDescent="0.25">
      <c r="A458" s="37"/>
      <c r="B458" s="76"/>
      <c r="C458" s="103"/>
      <c r="D458" s="9"/>
      <c r="E458" s="9"/>
      <c r="F458" s="10"/>
      <c r="G458" s="45"/>
      <c r="H458" s="45"/>
      <c r="I458" s="51"/>
      <c r="J458" s="37"/>
    </row>
    <row r="459" spans="1:10" ht="52.5" x14ac:dyDescent="0.25">
      <c r="A459" s="37"/>
      <c r="B459" s="56" t="s">
        <v>404</v>
      </c>
      <c r="C459" s="101" t="s">
        <v>77</v>
      </c>
      <c r="D459" s="20">
        <v>5.8</v>
      </c>
      <c r="E459" s="55" t="s">
        <v>55</v>
      </c>
      <c r="F459" s="28"/>
      <c r="G459" s="20"/>
      <c r="H459" s="20" t="s">
        <v>8</v>
      </c>
      <c r="I459" s="20"/>
      <c r="J459" s="20"/>
    </row>
    <row r="460" spans="1:10" x14ac:dyDescent="0.25">
      <c r="A460" s="37"/>
      <c r="B460" s="75"/>
      <c r="C460" s="7"/>
      <c r="D460" s="6"/>
      <c r="E460" s="6"/>
      <c r="F460" s="7"/>
      <c r="G460" s="60">
        <f>COUNTIF(G459:G459,"x")</f>
        <v>0</v>
      </c>
      <c r="H460" s="60">
        <f>COUNTIF(H459:H459,"x")</f>
        <v>1</v>
      </c>
      <c r="I460" s="59">
        <f>COUNTIF(I459:I459,"x")</f>
        <v>0</v>
      </c>
      <c r="J460" s="110">
        <f>IF(I460=1,"NA",G460/(1-I460))</f>
        <v>0</v>
      </c>
    </row>
    <row r="461" spans="1:10" x14ac:dyDescent="0.25">
      <c r="A461" s="37"/>
      <c r="B461" s="76"/>
      <c r="C461" s="10"/>
      <c r="D461" s="9"/>
      <c r="E461" s="9"/>
      <c r="F461" s="10"/>
      <c r="G461" s="45"/>
      <c r="H461" s="45"/>
      <c r="I461" s="51"/>
      <c r="J461" s="37"/>
    </row>
    <row r="462" spans="1:10" ht="21.75" customHeight="1" x14ac:dyDescent="0.25">
      <c r="A462" s="54"/>
      <c r="B462" s="152" t="s">
        <v>292</v>
      </c>
      <c r="C462" s="153"/>
      <c r="D462" s="153"/>
      <c r="E462" s="153"/>
      <c r="F462" s="153"/>
      <c r="G462" s="153"/>
      <c r="H462" s="153"/>
      <c r="I462" s="153"/>
      <c r="J462" s="97"/>
    </row>
    <row r="463" spans="1:10" x14ac:dyDescent="0.25">
      <c r="A463" s="54"/>
      <c r="B463" s="70">
        <v>5.0999999999999996</v>
      </c>
      <c r="C463" s="87" t="s">
        <v>48</v>
      </c>
      <c r="D463" s="81"/>
      <c r="E463" s="81"/>
      <c r="F463" s="81"/>
      <c r="G463" s="81"/>
      <c r="H463" s="81"/>
      <c r="I463" s="81"/>
      <c r="J463" s="107">
        <f>J465</f>
        <v>0</v>
      </c>
    </row>
    <row r="464" spans="1:10" ht="52.5" x14ac:dyDescent="0.25">
      <c r="A464" s="37"/>
      <c r="B464" s="56" t="s">
        <v>405</v>
      </c>
      <c r="C464" s="101" t="s">
        <v>78</v>
      </c>
      <c r="D464" s="20">
        <v>5.14</v>
      </c>
      <c r="E464" s="55" t="s">
        <v>55</v>
      </c>
      <c r="F464" s="28"/>
      <c r="G464" s="20"/>
      <c r="H464" s="20" t="s">
        <v>8</v>
      </c>
      <c r="I464" s="20"/>
      <c r="J464" s="20"/>
    </row>
    <row r="465" spans="1:10" x14ac:dyDescent="0.25">
      <c r="A465" s="37"/>
      <c r="B465" s="75"/>
      <c r="C465" s="7"/>
      <c r="D465" s="6"/>
      <c r="E465" s="6"/>
      <c r="F465" s="7"/>
      <c r="G465" s="59">
        <f>COUNTIF(G464:G464,"x")</f>
        <v>0</v>
      </c>
      <c r="H465" s="59">
        <f>COUNTIF(H464:H464,"x")</f>
        <v>1</v>
      </c>
      <c r="I465" s="59">
        <f>COUNTIF(I464:I464,"x")</f>
        <v>0</v>
      </c>
      <c r="J465" s="110">
        <f>IF(I465=1,"NA",G465/(1-I465))</f>
        <v>0</v>
      </c>
    </row>
    <row r="466" spans="1:10" x14ac:dyDescent="0.25">
      <c r="A466" s="37"/>
      <c r="B466" s="76"/>
      <c r="C466" s="10"/>
      <c r="D466" s="9"/>
      <c r="E466" s="9"/>
      <c r="F466" s="10"/>
      <c r="G466" s="34"/>
      <c r="H466" s="34"/>
      <c r="I466" s="51"/>
      <c r="J466" s="37"/>
    </row>
    <row r="467" spans="1:10" x14ac:dyDescent="0.25">
      <c r="A467" s="54"/>
      <c r="B467" s="70">
        <v>5.2</v>
      </c>
      <c r="C467" s="151" t="s">
        <v>34</v>
      </c>
      <c r="D467" s="151"/>
      <c r="E467" s="151"/>
      <c r="F467" s="151"/>
      <c r="G467" s="151"/>
      <c r="H467" s="151"/>
      <c r="I467" s="151"/>
      <c r="J467" s="107">
        <f>AVERAGE(J475,J489,J492)</f>
        <v>0</v>
      </c>
    </row>
    <row r="468" spans="1:10" ht="60" x14ac:dyDescent="0.25">
      <c r="A468" s="37"/>
      <c r="B468" s="56" t="s">
        <v>406</v>
      </c>
      <c r="C468" s="101" t="s">
        <v>488</v>
      </c>
      <c r="D468" s="17" t="s">
        <v>70</v>
      </c>
      <c r="E468" s="55" t="s">
        <v>55</v>
      </c>
      <c r="F468" s="27"/>
      <c r="G468" s="61"/>
      <c r="H468" s="62"/>
      <c r="I468" s="63"/>
      <c r="J468" s="64"/>
    </row>
    <row r="469" spans="1:10" ht="28.5" customHeight="1" x14ac:dyDescent="0.25">
      <c r="A469" s="37"/>
      <c r="B469" s="56" t="s">
        <v>406</v>
      </c>
      <c r="C469" s="104" t="s">
        <v>293</v>
      </c>
      <c r="D469" s="20" t="s">
        <v>481</v>
      </c>
      <c r="E469" s="55" t="s">
        <v>55</v>
      </c>
      <c r="F469" s="20"/>
      <c r="G469" s="16"/>
      <c r="H469" s="16" t="s">
        <v>8</v>
      </c>
      <c r="I469" s="16"/>
      <c r="J469" s="32"/>
    </row>
    <row r="470" spans="1:10" ht="52.5" x14ac:dyDescent="0.25">
      <c r="A470" s="37"/>
      <c r="B470" s="56" t="s">
        <v>406</v>
      </c>
      <c r="C470" s="104" t="s">
        <v>294</v>
      </c>
      <c r="D470" s="20" t="s">
        <v>482</v>
      </c>
      <c r="E470" s="55" t="s">
        <v>55</v>
      </c>
      <c r="F470" s="20"/>
      <c r="G470" s="19"/>
      <c r="H470" s="16" t="s">
        <v>8</v>
      </c>
      <c r="I470" s="16"/>
      <c r="J470" s="32"/>
    </row>
    <row r="471" spans="1:10" ht="47.25" customHeight="1" x14ac:dyDescent="0.25">
      <c r="A471" s="37"/>
      <c r="B471" s="56" t="s">
        <v>406</v>
      </c>
      <c r="C471" s="104" t="s">
        <v>295</v>
      </c>
      <c r="D471" s="20" t="s">
        <v>483</v>
      </c>
      <c r="E471" s="55" t="s">
        <v>55</v>
      </c>
      <c r="F471" s="20"/>
      <c r="G471" s="19"/>
      <c r="H471" s="16" t="s">
        <v>8</v>
      </c>
      <c r="I471" s="16"/>
      <c r="J471" s="32"/>
    </row>
    <row r="472" spans="1:10" ht="34.5" customHeight="1" x14ac:dyDescent="0.25">
      <c r="A472" s="37"/>
      <c r="B472" s="56" t="s">
        <v>406</v>
      </c>
      <c r="C472" s="105" t="s">
        <v>480</v>
      </c>
      <c r="D472" s="20" t="s">
        <v>484</v>
      </c>
      <c r="E472" s="55" t="s">
        <v>55</v>
      </c>
      <c r="F472" s="20"/>
      <c r="G472" s="19"/>
      <c r="H472" s="16" t="s">
        <v>8</v>
      </c>
      <c r="I472" s="16"/>
      <c r="J472" s="32"/>
    </row>
    <row r="473" spans="1:10" ht="39.75" customHeight="1" x14ac:dyDescent="0.25">
      <c r="A473" s="37"/>
      <c r="B473" s="56" t="s">
        <v>406</v>
      </c>
      <c r="C473" s="98" t="s">
        <v>296</v>
      </c>
      <c r="D473" s="20" t="s">
        <v>485</v>
      </c>
      <c r="E473" s="55" t="s">
        <v>55</v>
      </c>
      <c r="F473" s="20"/>
      <c r="G473" s="19"/>
      <c r="H473" s="16" t="s">
        <v>8</v>
      </c>
      <c r="I473" s="16"/>
      <c r="J473" s="32"/>
    </row>
    <row r="474" spans="1:10" ht="52.5" x14ac:dyDescent="0.25">
      <c r="A474" s="37"/>
      <c r="B474" s="56" t="s">
        <v>406</v>
      </c>
      <c r="C474" s="98" t="s">
        <v>297</v>
      </c>
      <c r="D474" s="20" t="s">
        <v>486</v>
      </c>
      <c r="E474" s="55" t="s">
        <v>55</v>
      </c>
      <c r="F474" s="20"/>
      <c r="G474" s="19"/>
      <c r="H474" s="16" t="s">
        <v>8</v>
      </c>
      <c r="I474" s="16"/>
      <c r="J474" s="32"/>
    </row>
    <row r="475" spans="1:10" x14ac:dyDescent="0.25">
      <c r="A475" s="37"/>
      <c r="B475" s="75"/>
      <c r="C475" s="102"/>
      <c r="D475" s="6"/>
      <c r="E475" s="6"/>
      <c r="F475" s="7"/>
      <c r="G475" s="60">
        <f>COUNTIF(G469:G474,"x")</f>
        <v>0</v>
      </c>
      <c r="H475" s="60">
        <f>COUNTIF(H469:H474,"x")</f>
        <v>6</v>
      </c>
      <c r="I475" s="59">
        <f>COUNTIF(I469:I474,"x")</f>
        <v>0</v>
      </c>
      <c r="J475" s="110">
        <f>IF(I475=6,"NA",G475/(6-I475))</f>
        <v>0</v>
      </c>
    </row>
    <row r="476" spans="1:10" x14ac:dyDescent="0.25">
      <c r="A476" s="37"/>
      <c r="B476" s="76"/>
      <c r="C476" s="103"/>
      <c r="D476" s="9"/>
      <c r="E476" s="9"/>
      <c r="F476" s="10"/>
      <c r="G476" s="45"/>
      <c r="H476" s="45"/>
      <c r="I476" s="51"/>
      <c r="J476" s="37"/>
    </row>
    <row r="477" spans="1:10" ht="52.5" x14ac:dyDescent="0.25">
      <c r="A477" s="37"/>
      <c r="B477" s="56" t="s">
        <v>407</v>
      </c>
      <c r="C477" s="101" t="s">
        <v>487</v>
      </c>
      <c r="D477" s="17" t="s">
        <v>69</v>
      </c>
      <c r="E477" s="55" t="s">
        <v>55</v>
      </c>
      <c r="F477" s="27"/>
      <c r="G477" s="61"/>
      <c r="H477" s="62"/>
      <c r="I477" s="63"/>
      <c r="J477" s="64"/>
    </row>
    <row r="478" spans="1:10" ht="15" customHeight="1" x14ac:dyDescent="0.25">
      <c r="A478" s="37"/>
      <c r="B478" s="56" t="s">
        <v>407</v>
      </c>
      <c r="C478" s="104" t="s">
        <v>298</v>
      </c>
      <c r="D478" s="20" t="s">
        <v>479</v>
      </c>
      <c r="E478" s="55" t="s">
        <v>55</v>
      </c>
      <c r="F478" s="20"/>
      <c r="G478" s="16"/>
      <c r="H478" s="16" t="s">
        <v>8</v>
      </c>
      <c r="I478" s="16"/>
      <c r="J478" s="32"/>
    </row>
    <row r="479" spans="1:10" ht="15" customHeight="1" x14ac:dyDescent="0.25">
      <c r="A479" s="37"/>
      <c r="B479" s="56" t="s">
        <v>407</v>
      </c>
      <c r="C479" s="104" t="s">
        <v>299</v>
      </c>
      <c r="D479" s="20" t="s">
        <v>479</v>
      </c>
      <c r="E479" s="55" t="s">
        <v>55</v>
      </c>
      <c r="F479" s="20"/>
      <c r="G479" s="19"/>
      <c r="H479" s="16" t="s">
        <v>8</v>
      </c>
      <c r="I479" s="16"/>
      <c r="J479" s="32"/>
    </row>
    <row r="480" spans="1:10" ht="15" customHeight="1" x14ac:dyDescent="0.25">
      <c r="A480" s="37"/>
      <c r="B480" s="56" t="s">
        <v>407</v>
      </c>
      <c r="C480" s="104" t="s">
        <v>300</v>
      </c>
      <c r="D480" s="20" t="s">
        <v>479</v>
      </c>
      <c r="E480" s="55" t="s">
        <v>55</v>
      </c>
      <c r="F480" s="20"/>
      <c r="G480" s="19"/>
      <c r="H480" s="16" t="s">
        <v>8</v>
      </c>
      <c r="I480" s="16"/>
      <c r="J480" s="32"/>
    </row>
    <row r="481" spans="1:10" ht="15" customHeight="1" x14ac:dyDescent="0.25">
      <c r="A481" s="37"/>
      <c r="B481" s="56" t="s">
        <v>407</v>
      </c>
      <c r="C481" s="105" t="s">
        <v>301</v>
      </c>
      <c r="D481" s="20" t="s">
        <v>479</v>
      </c>
      <c r="E481" s="55" t="s">
        <v>55</v>
      </c>
      <c r="F481" s="20"/>
      <c r="G481" s="19"/>
      <c r="H481" s="16" t="s">
        <v>8</v>
      </c>
      <c r="I481" s="16"/>
      <c r="J481" s="32"/>
    </row>
    <row r="482" spans="1:10" ht="15" customHeight="1" x14ac:dyDescent="0.25">
      <c r="A482" s="37"/>
      <c r="B482" s="56" t="s">
        <v>407</v>
      </c>
      <c r="C482" s="98" t="s">
        <v>302</v>
      </c>
      <c r="D482" s="20" t="s">
        <v>479</v>
      </c>
      <c r="E482" s="55" t="s">
        <v>55</v>
      </c>
      <c r="F482" s="20"/>
      <c r="G482" s="19"/>
      <c r="H482" s="16" t="s">
        <v>8</v>
      </c>
      <c r="I482" s="16"/>
      <c r="J482" s="32"/>
    </row>
    <row r="483" spans="1:10" ht="28.5" customHeight="1" x14ac:dyDescent="0.25">
      <c r="A483" s="37"/>
      <c r="B483" s="56" t="s">
        <v>407</v>
      </c>
      <c r="C483" s="98" t="s">
        <v>303</v>
      </c>
      <c r="D483" s="20" t="s">
        <v>479</v>
      </c>
      <c r="E483" s="55" t="s">
        <v>55</v>
      </c>
      <c r="F483" s="20"/>
      <c r="G483" s="19"/>
      <c r="H483" s="16" t="s">
        <v>8</v>
      </c>
      <c r="I483" s="16"/>
      <c r="J483" s="32"/>
    </row>
    <row r="484" spans="1:10" ht="15" customHeight="1" x14ac:dyDescent="0.25">
      <c r="A484" s="37"/>
      <c r="B484" s="56" t="s">
        <v>407</v>
      </c>
      <c r="C484" s="101" t="s">
        <v>304</v>
      </c>
      <c r="D484" s="20" t="s">
        <v>479</v>
      </c>
      <c r="E484" s="55" t="s">
        <v>55</v>
      </c>
      <c r="F484" s="20"/>
      <c r="G484" s="19"/>
      <c r="H484" s="16" t="s">
        <v>8</v>
      </c>
      <c r="I484" s="16"/>
      <c r="J484" s="32"/>
    </row>
    <row r="485" spans="1:10" ht="15" customHeight="1" x14ac:dyDescent="0.25">
      <c r="A485" s="37"/>
      <c r="B485" s="56" t="s">
        <v>407</v>
      </c>
      <c r="C485" s="101" t="s">
        <v>305</v>
      </c>
      <c r="D485" s="20" t="s">
        <v>479</v>
      </c>
      <c r="E485" s="55" t="s">
        <v>55</v>
      </c>
      <c r="F485" s="20"/>
      <c r="G485" s="19"/>
      <c r="H485" s="16" t="s">
        <v>8</v>
      </c>
      <c r="I485" s="16"/>
      <c r="J485" s="32"/>
    </row>
    <row r="486" spans="1:10" ht="15" customHeight="1" x14ac:dyDescent="0.25">
      <c r="A486" s="37"/>
      <c r="B486" s="56" t="s">
        <v>407</v>
      </c>
      <c r="C486" s="101" t="s">
        <v>306</v>
      </c>
      <c r="D486" s="20" t="s">
        <v>479</v>
      </c>
      <c r="E486" s="55" t="s">
        <v>55</v>
      </c>
      <c r="F486" s="20"/>
      <c r="G486" s="19"/>
      <c r="H486" s="16" t="s">
        <v>8</v>
      </c>
      <c r="I486" s="16"/>
      <c r="J486" s="32"/>
    </row>
    <row r="487" spans="1:10" ht="15" customHeight="1" x14ac:dyDescent="0.25">
      <c r="A487" s="37"/>
      <c r="B487" s="56" t="s">
        <v>407</v>
      </c>
      <c r="C487" s="101" t="s">
        <v>307</v>
      </c>
      <c r="D487" s="20" t="s">
        <v>479</v>
      </c>
      <c r="E487" s="55" t="s">
        <v>55</v>
      </c>
      <c r="F487" s="20"/>
      <c r="G487" s="19"/>
      <c r="H487" s="16" t="s">
        <v>8</v>
      </c>
      <c r="I487" s="16"/>
      <c r="J487" s="32"/>
    </row>
    <row r="488" spans="1:10" ht="15" customHeight="1" x14ac:dyDescent="0.25">
      <c r="A488" s="37"/>
      <c r="B488" s="56" t="s">
        <v>407</v>
      </c>
      <c r="C488" s="101" t="s">
        <v>308</v>
      </c>
      <c r="D488" s="20" t="s">
        <v>479</v>
      </c>
      <c r="E488" s="55" t="s">
        <v>55</v>
      </c>
      <c r="F488" s="20"/>
      <c r="G488" s="19"/>
      <c r="H488" s="16" t="s">
        <v>8</v>
      </c>
      <c r="I488" s="16"/>
      <c r="J488" s="32"/>
    </row>
    <row r="489" spans="1:10" x14ac:dyDescent="0.25">
      <c r="A489" s="37"/>
      <c r="B489" s="75"/>
      <c r="C489" s="102"/>
      <c r="D489" s="6"/>
      <c r="E489" s="6"/>
      <c r="F489" s="7"/>
      <c r="G489" s="60">
        <f>COUNTIF(G478:G488,"x")</f>
        <v>0</v>
      </c>
      <c r="H489" s="60">
        <f>COUNTIF(H478:H488,"x")</f>
        <v>11</v>
      </c>
      <c r="I489" s="59">
        <f>COUNTIF(I478:I488,"x")</f>
        <v>0</v>
      </c>
      <c r="J489" s="110">
        <f>IF(I489=11,"NA",G489/(11-I489))</f>
        <v>0</v>
      </c>
    </row>
    <row r="490" spans="1:10" x14ac:dyDescent="0.25">
      <c r="A490" s="37"/>
      <c r="B490" s="76"/>
      <c r="C490" s="103"/>
      <c r="D490" s="9"/>
      <c r="E490" s="9"/>
      <c r="F490" s="10"/>
      <c r="G490" s="45"/>
      <c r="H490" s="45"/>
      <c r="I490" s="51"/>
      <c r="J490" s="37"/>
    </row>
    <row r="491" spans="1:10" ht="60" x14ac:dyDescent="0.25">
      <c r="A491" s="37"/>
      <c r="B491" s="56" t="s">
        <v>408</v>
      </c>
      <c r="C491" s="101" t="s">
        <v>478</v>
      </c>
      <c r="D491" s="20" t="s">
        <v>68</v>
      </c>
      <c r="E491" s="55" t="s">
        <v>55</v>
      </c>
      <c r="F491" s="28"/>
      <c r="G491" s="20"/>
      <c r="H491" s="20" t="s">
        <v>8</v>
      </c>
      <c r="I491" s="20"/>
      <c r="J491" s="20"/>
    </row>
    <row r="492" spans="1:10" x14ac:dyDescent="0.25">
      <c r="A492" s="37"/>
      <c r="B492" s="75"/>
      <c r="C492" s="7"/>
      <c r="D492" s="6"/>
      <c r="E492" s="6"/>
      <c r="F492" s="7"/>
      <c r="G492" s="60">
        <f>COUNTIF(G491:G491,"x")</f>
        <v>0</v>
      </c>
      <c r="H492" s="60">
        <f>COUNTIF(H491:H491,"x")</f>
        <v>1</v>
      </c>
      <c r="I492" s="59">
        <f>COUNTIF(I491:I491,"x")</f>
        <v>0</v>
      </c>
      <c r="J492" s="110">
        <f>IF(I492=1,"NA",G492/(1-I492))</f>
        <v>0</v>
      </c>
    </row>
    <row r="493" spans="1:10" x14ac:dyDescent="0.25">
      <c r="A493" s="37"/>
      <c r="B493" s="76"/>
      <c r="C493" s="10"/>
      <c r="D493" s="9"/>
      <c r="E493" s="9"/>
      <c r="F493" s="10"/>
      <c r="G493" s="45"/>
      <c r="H493" s="45"/>
      <c r="I493" s="51"/>
      <c r="J493" s="37"/>
    </row>
    <row r="494" spans="1:10" ht="15" customHeight="1" x14ac:dyDescent="0.25">
      <c r="A494" s="54"/>
      <c r="B494" s="152" t="s">
        <v>310</v>
      </c>
      <c r="C494" s="153"/>
      <c r="D494" s="153"/>
      <c r="E494" s="153"/>
      <c r="F494" s="153"/>
      <c r="G494" s="153"/>
      <c r="H494" s="153"/>
      <c r="I494" s="153"/>
      <c r="J494" s="97"/>
    </row>
    <row r="495" spans="1:10" x14ac:dyDescent="0.25">
      <c r="A495" s="54"/>
      <c r="B495" s="70">
        <v>6.1</v>
      </c>
      <c r="C495" s="151" t="s">
        <v>49</v>
      </c>
      <c r="D495" s="151"/>
      <c r="E495" s="151"/>
      <c r="F495" s="151"/>
      <c r="G495" s="151"/>
      <c r="H495" s="151"/>
      <c r="I495" s="151"/>
      <c r="J495" s="107">
        <f>AVERAGE(J497,J504,J511)</f>
        <v>0</v>
      </c>
    </row>
    <row r="496" spans="1:10" ht="75" x14ac:dyDescent="0.25">
      <c r="A496" s="37"/>
      <c r="B496" s="56" t="s">
        <v>409</v>
      </c>
      <c r="C496" s="101" t="s">
        <v>309</v>
      </c>
      <c r="D496" s="20">
        <v>13.7</v>
      </c>
      <c r="E496" s="55" t="s">
        <v>55</v>
      </c>
      <c r="F496" s="28"/>
      <c r="G496" s="20"/>
      <c r="H496" s="20" t="s">
        <v>8</v>
      </c>
      <c r="I496" s="20"/>
      <c r="J496" s="20"/>
    </row>
    <row r="497" spans="1:10" x14ac:dyDescent="0.25">
      <c r="A497" s="37"/>
      <c r="B497" s="75"/>
      <c r="C497" s="102"/>
      <c r="D497" s="6"/>
      <c r="E497" s="6"/>
      <c r="F497" s="7"/>
      <c r="G497" s="60">
        <f>COUNTIF(G496:G496,"x")</f>
        <v>0</v>
      </c>
      <c r="H497" s="60">
        <f>COUNTIF(H496:H496,"x")</f>
        <v>1</v>
      </c>
      <c r="I497" s="59">
        <f>COUNTIF(I496:I496,"x")</f>
        <v>0</v>
      </c>
      <c r="J497" s="110">
        <f>IF(I497=1,"NA",G497/(1-I497))</f>
        <v>0</v>
      </c>
    </row>
    <row r="498" spans="1:10" x14ac:dyDescent="0.25">
      <c r="A498" s="37"/>
      <c r="B498" s="76"/>
      <c r="C498" s="103"/>
      <c r="D498" s="9"/>
      <c r="E498" s="9"/>
      <c r="F498" s="10"/>
      <c r="G498" s="45"/>
      <c r="H498" s="45"/>
      <c r="I498" s="51"/>
      <c r="J498" s="37"/>
    </row>
    <row r="499" spans="1:10" ht="15" customHeight="1" x14ac:dyDescent="0.25">
      <c r="A499" s="37"/>
      <c r="B499" s="56" t="s">
        <v>410</v>
      </c>
      <c r="C499" s="101" t="s">
        <v>311</v>
      </c>
      <c r="D499" s="17" t="s">
        <v>67</v>
      </c>
      <c r="E499" s="55" t="s">
        <v>55</v>
      </c>
      <c r="F499" s="27"/>
      <c r="G499" s="61"/>
      <c r="H499" s="62"/>
      <c r="I499" s="63"/>
      <c r="J499" s="64"/>
    </row>
    <row r="500" spans="1:10" ht="15" customHeight="1" x14ac:dyDescent="0.25">
      <c r="A500" s="37"/>
      <c r="B500" s="56" t="s">
        <v>410</v>
      </c>
      <c r="C500" s="104" t="s">
        <v>312</v>
      </c>
      <c r="D500" s="17" t="s">
        <v>477</v>
      </c>
      <c r="E500" s="55" t="s">
        <v>55</v>
      </c>
      <c r="F500" s="20"/>
      <c r="G500" s="16"/>
      <c r="H500" s="16" t="s">
        <v>8</v>
      </c>
      <c r="I500" s="16"/>
      <c r="J500" s="32"/>
    </row>
    <row r="501" spans="1:10" ht="15" customHeight="1" x14ac:dyDescent="0.25">
      <c r="A501" s="37"/>
      <c r="B501" s="56" t="s">
        <v>410</v>
      </c>
      <c r="C501" s="104" t="s">
        <v>313</v>
      </c>
      <c r="D501" s="17" t="s">
        <v>477</v>
      </c>
      <c r="E501" s="55" t="s">
        <v>55</v>
      </c>
      <c r="F501" s="20"/>
      <c r="G501" s="19"/>
      <c r="H501" s="16" t="s">
        <v>8</v>
      </c>
      <c r="I501" s="16"/>
      <c r="J501" s="32"/>
    </row>
    <row r="502" spans="1:10" ht="52.5" x14ac:dyDescent="0.25">
      <c r="A502" s="37"/>
      <c r="B502" s="56" t="s">
        <v>410</v>
      </c>
      <c r="C502" s="104" t="s">
        <v>314</v>
      </c>
      <c r="D502" s="17" t="s">
        <v>477</v>
      </c>
      <c r="E502" s="55" t="s">
        <v>55</v>
      </c>
      <c r="F502" s="20"/>
      <c r="G502" s="19"/>
      <c r="H502" s="16" t="s">
        <v>8</v>
      </c>
      <c r="I502" s="16"/>
      <c r="J502" s="32"/>
    </row>
    <row r="503" spans="1:10" ht="15" customHeight="1" x14ac:dyDescent="0.25">
      <c r="A503" s="37"/>
      <c r="B503" s="56" t="s">
        <v>410</v>
      </c>
      <c r="C503" s="105" t="s">
        <v>315</v>
      </c>
      <c r="D503" s="17" t="s">
        <v>477</v>
      </c>
      <c r="E503" s="55" t="s">
        <v>55</v>
      </c>
      <c r="F503" s="20"/>
      <c r="G503" s="19"/>
      <c r="H503" s="16" t="s">
        <v>8</v>
      </c>
      <c r="I503" s="16"/>
      <c r="J503" s="32"/>
    </row>
    <row r="504" spans="1:10" x14ac:dyDescent="0.25">
      <c r="A504" s="37"/>
      <c r="B504" s="75"/>
      <c r="C504" s="102"/>
      <c r="D504" s="6"/>
      <c r="E504" s="6"/>
      <c r="F504" s="7"/>
      <c r="G504" s="60">
        <f>COUNTIF(G500:G503,"x")</f>
        <v>0</v>
      </c>
      <c r="H504" s="60">
        <f>COUNTIF(H500:H503,"x")</f>
        <v>4</v>
      </c>
      <c r="I504" s="59">
        <f>COUNTIF(I500:I503,"x")</f>
        <v>0</v>
      </c>
      <c r="J504" s="110">
        <f>IF(I504=4,"NA",G504/(4-I504))</f>
        <v>0</v>
      </c>
    </row>
    <row r="505" spans="1:10" x14ac:dyDescent="0.25">
      <c r="A505" s="37"/>
      <c r="B505" s="76"/>
      <c r="C505" s="103"/>
      <c r="D505" s="9"/>
      <c r="E505" s="9"/>
      <c r="F505" s="10"/>
      <c r="G505" s="45"/>
      <c r="H505" s="45"/>
      <c r="I505" s="51"/>
      <c r="J505" s="37"/>
    </row>
    <row r="506" spans="1:10" ht="51" customHeight="1" x14ac:dyDescent="0.25">
      <c r="A506" s="37"/>
      <c r="B506" s="56" t="s">
        <v>411</v>
      </c>
      <c r="C506" s="101" t="s">
        <v>476</v>
      </c>
      <c r="D506" s="17" t="s">
        <v>475</v>
      </c>
      <c r="E506" s="55" t="s">
        <v>55</v>
      </c>
      <c r="F506" s="27"/>
      <c r="G506" s="61"/>
      <c r="H506" s="62"/>
      <c r="I506" s="63"/>
      <c r="J506" s="64"/>
    </row>
    <row r="507" spans="1:10" ht="52.5" x14ac:dyDescent="0.25">
      <c r="A507" s="37"/>
      <c r="B507" s="56" t="s">
        <v>411</v>
      </c>
      <c r="C507" s="104" t="s">
        <v>316</v>
      </c>
      <c r="D507" s="17" t="s">
        <v>475</v>
      </c>
      <c r="E507" s="55" t="s">
        <v>55</v>
      </c>
      <c r="F507" s="20"/>
      <c r="G507" s="16"/>
      <c r="H507" s="19" t="s">
        <v>8</v>
      </c>
      <c r="I507" s="19"/>
      <c r="J507" s="32"/>
    </row>
    <row r="508" spans="1:10" ht="52.5" x14ac:dyDescent="0.25">
      <c r="A508" s="37"/>
      <c r="B508" s="56" t="s">
        <v>411</v>
      </c>
      <c r="C508" s="104" t="s">
        <v>317</v>
      </c>
      <c r="D508" s="17" t="s">
        <v>475</v>
      </c>
      <c r="E508" s="55" t="s">
        <v>55</v>
      </c>
      <c r="F508" s="20"/>
      <c r="G508" s="19"/>
      <c r="H508" s="19" t="s">
        <v>8</v>
      </c>
      <c r="I508" s="19"/>
      <c r="J508" s="32"/>
    </row>
    <row r="509" spans="1:10" ht="52.5" x14ac:dyDescent="0.25">
      <c r="A509" s="37"/>
      <c r="B509" s="56" t="s">
        <v>411</v>
      </c>
      <c r="C509" s="104" t="s">
        <v>318</v>
      </c>
      <c r="D509" s="17" t="s">
        <v>475</v>
      </c>
      <c r="E509" s="55" t="s">
        <v>55</v>
      </c>
      <c r="F509" s="20"/>
      <c r="G509" s="19"/>
      <c r="H509" s="19" t="s">
        <v>8</v>
      </c>
      <c r="I509" s="19"/>
      <c r="J509" s="32"/>
    </row>
    <row r="510" spans="1:10" ht="52.5" x14ac:dyDescent="0.25">
      <c r="A510" s="37"/>
      <c r="B510" s="56" t="s">
        <v>411</v>
      </c>
      <c r="C510" s="105" t="s">
        <v>319</v>
      </c>
      <c r="D510" s="17" t="s">
        <v>475</v>
      </c>
      <c r="E510" s="55" t="s">
        <v>55</v>
      </c>
      <c r="F510" s="20"/>
      <c r="G510" s="19"/>
      <c r="H510" s="19" t="s">
        <v>8</v>
      </c>
      <c r="I510" s="19"/>
      <c r="J510" s="32"/>
    </row>
    <row r="511" spans="1:10" x14ac:dyDescent="0.25">
      <c r="A511" s="37"/>
      <c r="B511" s="75"/>
      <c r="C511" s="7"/>
      <c r="D511" s="6"/>
      <c r="E511" s="6"/>
      <c r="F511" s="7"/>
      <c r="G511" s="60">
        <f>COUNTIF(G507:G510,"x")</f>
        <v>0</v>
      </c>
      <c r="H511" s="60">
        <f>COUNTIF(H507:H510,"x")</f>
        <v>4</v>
      </c>
      <c r="I511" s="59">
        <f>COUNTIF(I507:I510,"x")</f>
        <v>0</v>
      </c>
      <c r="J511" s="110">
        <f>IF(I511=4,"NA",G511/(4-I511))</f>
        <v>0</v>
      </c>
    </row>
    <row r="512" spans="1:10" x14ac:dyDescent="0.25">
      <c r="A512" s="37"/>
      <c r="B512" s="76"/>
      <c r="C512" s="10"/>
      <c r="D512" s="9"/>
      <c r="E512" s="9"/>
      <c r="F512" s="10"/>
      <c r="G512" s="45"/>
      <c r="H512" s="45"/>
      <c r="I512" s="51"/>
      <c r="J512" s="37"/>
    </row>
    <row r="513" spans="1:10" x14ac:dyDescent="0.25">
      <c r="A513" s="54"/>
      <c r="B513" s="70">
        <v>6.2</v>
      </c>
      <c r="C513" s="151" t="s">
        <v>50</v>
      </c>
      <c r="D513" s="151"/>
      <c r="E513" s="151"/>
      <c r="F513" s="151"/>
      <c r="G513" s="151"/>
      <c r="H513" s="151"/>
      <c r="I513" s="151"/>
      <c r="J513" s="107">
        <f>AVERAGE(J515,J518,J521,J532,J524,J532,J538,J553,J560,J568,J572)</f>
        <v>0</v>
      </c>
    </row>
    <row r="514" spans="1:10" ht="52.5" x14ac:dyDescent="0.25">
      <c r="A514" s="37"/>
      <c r="B514" s="56" t="s">
        <v>412</v>
      </c>
      <c r="C514" s="118" t="s">
        <v>321</v>
      </c>
      <c r="D514" s="17" t="s">
        <v>66</v>
      </c>
      <c r="E514" s="55" t="s">
        <v>55</v>
      </c>
      <c r="F514" s="27"/>
      <c r="G514" s="17"/>
      <c r="H514" s="17" t="s">
        <v>8</v>
      </c>
      <c r="I514" s="17"/>
      <c r="J514" s="20"/>
    </row>
    <row r="515" spans="1:10" x14ac:dyDescent="0.25">
      <c r="A515" s="37"/>
      <c r="B515" s="75"/>
      <c r="C515" s="102"/>
      <c r="D515" s="6"/>
      <c r="E515" s="6"/>
      <c r="F515" s="7"/>
      <c r="G515" s="60">
        <f>COUNTIF(G514:G514,"x")</f>
        <v>0</v>
      </c>
      <c r="H515" s="60">
        <f>COUNTIF(H514:H514,"x")</f>
        <v>1</v>
      </c>
      <c r="I515" s="59">
        <f>COUNTIF(I514:I514,"x")</f>
        <v>0</v>
      </c>
      <c r="J515" s="110">
        <f>IF(I515=1,"NA",G515/(1-I515))</f>
        <v>0</v>
      </c>
    </row>
    <row r="516" spans="1:10" x14ac:dyDescent="0.25">
      <c r="A516" s="37"/>
      <c r="B516" s="77"/>
      <c r="C516" s="123"/>
      <c r="D516" s="15"/>
      <c r="E516" s="15"/>
      <c r="F516" s="33"/>
      <c r="G516" s="45"/>
      <c r="H516" s="45"/>
      <c r="I516" s="39"/>
      <c r="J516" s="37"/>
    </row>
    <row r="517" spans="1:10" ht="52.5" x14ac:dyDescent="0.25">
      <c r="A517" s="37"/>
      <c r="B517" s="56" t="s">
        <v>412</v>
      </c>
      <c r="C517" s="113" t="s">
        <v>320</v>
      </c>
      <c r="D517" s="4" t="s">
        <v>66</v>
      </c>
      <c r="E517" s="55" t="s">
        <v>55</v>
      </c>
      <c r="F517" s="5"/>
      <c r="G517" s="20"/>
      <c r="H517" s="20" t="s">
        <v>8</v>
      </c>
      <c r="I517" s="20"/>
      <c r="J517" s="20"/>
    </row>
    <row r="518" spans="1:10" x14ac:dyDescent="0.25">
      <c r="A518" s="37"/>
      <c r="B518" s="75"/>
      <c r="C518" s="102"/>
      <c r="D518" s="6"/>
      <c r="E518" s="6"/>
      <c r="F518" s="7"/>
      <c r="G518" s="59">
        <f>COUNTIF(G517:G517,"x")</f>
        <v>0</v>
      </c>
      <c r="H518" s="59">
        <f>COUNTIF(H517:H517,"x")</f>
        <v>1</v>
      </c>
      <c r="I518" s="59">
        <f>COUNTIF(I517:I517,"x")</f>
        <v>0</v>
      </c>
      <c r="J518" s="110">
        <f>IF(I518=1,"NA",G518/(1-I518))</f>
        <v>0</v>
      </c>
    </row>
    <row r="519" spans="1:10" x14ac:dyDescent="0.25">
      <c r="A519" s="37"/>
      <c r="B519" s="77"/>
      <c r="C519" s="123"/>
      <c r="D519" s="15"/>
      <c r="E519" s="15"/>
      <c r="F519" s="33"/>
      <c r="G519" s="34"/>
      <c r="H519" s="34"/>
      <c r="I519" s="39"/>
      <c r="J519" s="37"/>
    </row>
    <row r="520" spans="1:10" ht="52.5" x14ac:dyDescent="0.25">
      <c r="A520" s="37"/>
      <c r="B520" s="56" t="s">
        <v>412</v>
      </c>
      <c r="C520" s="119" t="s">
        <v>322</v>
      </c>
      <c r="D520" s="13" t="s">
        <v>66</v>
      </c>
      <c r="E520" s="55" t="s">
        <v>55</v>
      </c>
      <c r="F520" s="24"/>
      <c r="G520" s="20"/>
      <c r="H520" s="20" t="s">
        <v>8</v>
      </c>
      <c r="I520" s="20"/>
      <c r="J520" s="20"/>
    </row>
    <row r="521" spans="1:10" x14ac:dyDescent="0.25">
      <c r="A521" s="37"/>
      <c r="B521" s="75"/>
      <c r="C521" s="102"/>
      <c r="D521" s="6"/>
      <c r="E521" s="6"/>
      <c r="F521" s="7"/>
      <c r="G521" s="59">
        <f>COUNTIF(G520:G520,"x")</f>
        <v>0</v>
      </c>
      <c r="H521" s="59">
        <f>COUNTIF(H520:H520,"x")</f>
        <v>1</v>
      </c>
      <c r="I521" s="59">
        <f>COUNTIF(I520:I520,"x")</f>
        <v>0</v>
      </c>
      <c r="J521" s="110">
        <f>IF(I521=1,"NA",G521/(1-I521))</f>
        <v>0</v>
      </c>
    </row>
    <row r="522" spans="1:10" x14ac:dyDescent="0.25">
      <c r="A522" s="37"/>
      <c r="B522" s="76"/>
      <c r="C522" s="103"/>
      <c r="D522" s="9"/>
      <c r="E522" s="9"/>
      <c r="F522" s="10"/>
      <c r="G522" s="34"/>
      <c r="H522" s="34"/>
      <c r="I522" s="51"/>
      <c r="J522" s="37"/>
    </row>
    <row r="523" spans="1:10" ht="60" x14ac:dyDescent="0.25">
      <c r="A523" s="37"/>
      <c r="B523" s="56" t="s">
        <v>412</v>
      </c>
      <c r="C523" s="101" t="s">
        <v>323</v>
      </c>
      <c r="D523" s="20" t="s">
        <v>66</v>
      </c>
      <c r="E523" s="55" t="s">
        <v>55</v>
      </c>
      <c r="F523" s="28"/>
      <c r="G523" s="20"/>
      <c r="H523" s="20" t="s">
        <v>8</v>
      </c>
      <c r="I523" s="20"/>
      <c r="J523" s="20"/>
    </row>
    <row r="524" spans="1:10" x14ac:dyDescent="0.25">
      <c r="A524" s="37"/>
      <c r="B524" s="75"/>
      <c r="C524" s="102"/>
      <c r="D524" s="6"/>
      <c r="E524" s="6"/>
      <c r="F524" s="7"/>
      <c r="G524" s="59">
        <f>COUNTIF(G523:G523,"x")</f>
        <v>0</v>
      </c>
      <c r="H524" s="59">
        <f>COUNTIF(H523:H523,"x")</f>
        <v>1</v>
      </c>
      <c r="I524" s="59">
        <f>COUNTIF(I523:I523,"x")</f>
        <v>0</v>
      </c>
      <c r="J524" s="110">
        <f>IF(I524=1,"NA",G524/(1-I524))</f>
        <v>0</v>
      </c>
    </row>
    <row r="525" spans="1:10" x14ac:dyDescent="0.25">
      <c r="A525" s="37"/>
      <c r="B525" s="76"/>
      <c r="C525" s="103"/>
      <c r="D525" s="9"/>
      <c r="E525" s="9"/>
      <c r="F525" s="10"/>
      <c r="G525" s="34"/>
      <c r="H525" s="34"/>
      <c r="I525" s="39"/>
      <c r="J525" s="37"/>
    </row>
    <row r="526" spans="1:10" ht="52.5" x14ac:dyDescent="0.25">
      <c r="A526" s="37"/>
      <c r="B526" s="56" t="s">
        <v>413</v>
      </c>
      <c r="C526" s="101" t="s">
        <v>469</v>
      </c>
      <c r="D526" s="17" t="s">
        <v>65</v>
      </c>
      <c r="E526" s="55" t="s">
        <v>55</v>
      </c>
      <c r="F526" s="27"/>
      <c r="G526" s="61"/>
      <c r="H526" s="62"/>
      <c r="I526" s="63"/>
      <c r="J526" s="64"/>
    </row>
    <row r="527" spans="1:10" ht="15" customHeight="1" x14ac:dyDescent="0.25">
      <c r="A527" s="37"/>
      <c r="B527" s="56" t="s">
        <v>413</v>
      </c>
      <c r="C527" s="104" t="s">
        <v>324</v>
      </c>
      <c r="D527" s="20" t="s">
        <v>470</v>
      </c>
      <c r="E527" s="55" t="s">
        <v>55</v>
      </c>
      <c r="F527" s="20"/>
      <c r="G527" s="16"/>
      <c r="H527" s="16" t="s">
        <v>8</v>
      </c>
      <c r="I527" s="16"/>
      <c r="J527" s="32"/>
    </row>
    <row r="528" spans="1:10" ht="15" customHeight="1" x14ac:dyDescent="0.25">
      <c r="A528" s="37"/>
      <c r="B528" s="56" t="s">
        <v>413</v>
      </c>
      <c r="C528" s="104" t="s">
        <v>325</v>
      </c>
      <c r="D528" s="20" t="s">
        <v>471</v>
      </c>
      <c r="E528" s="55" t="s">
        <v>55</v>
      </c>
      <c r="F528" s="20"/>
      <c r="G528" s="19"/>
      <c r="H528" s="16" t="s">
        <v>8</v>
      </c>
      <c r="I528" s="16"/>
      <c r="J528" s="32"/>
    </row>
    <row r="529" spans="1:10" ht="15" customHeight="1" x14ac:dyDescent="0.25">
      <c r="A529" s="37"/>
      <c r="B529" s="56" t="s">
        <v>413</v>
      </c>
      <c r="C529" s="104" t="s">
        <v>326</v>
      </c>
      <c r="D529" s="20" t="s">
        <v>472</v>
      </c>
      <c r="E529" s="55" t="s">
        <v>55</v>
      </c>
      <c r="F529" s="20"/>
      <c r="G529" s="19"/>
      <c r="H529" s="16" t="s">
        <v>8</v>
      </c>
      <c r="I529" s="16"/>
      <c r="J529" s="32"/>
    </row>
    <row r="530" spans="1:10" ht="15" customHeight="1" x14ac:dyDescent="0.25">
      <c r="A530" s="37"/>
      <c r="B530" s="56" t="s">
        <v>413</v>
      </c>
      <c r="C530" s="105" t="s">
        <v>327</v>
      </c>
      <c r="D530" s="20" t="s">
        <v>473</v>
      </c>
      <c r="E530" s="55" t="s">
        <v>55</v>
      </c>
      <c r="F530" s="20"/>
      <c r="G530" s="19"/>
      <c r="H530" s="16" t="s">
        <v>8</v>
      </c>
      <c r="I530" s="16"/>
      <c r="J530" s="32"/>
    </row>
    <row r="531" spans="1:10" ht="31.5" customHeight="1" x14ac:dyDescent="0.25">
      <c r="A531" s="37"/>
      <c r="B531" s="56" t="s">
        <v>413</v>
      </c>
      <c r="C531" s="98" t="s">
        <v>328</v>
      </c>
      <c r="D531" s="20" t="s">
        <v>474</v>
      </c>
      <c r="E531" s="55" t="s">
        <v>55</v>
      </c>
      <c r="F531" s="20"/>
      <c r="G531" s="19"/>
      <c r="H531" s="16" t="s">
        <v>8</v>
      </c>
      <c r="I531" s="16"/>
      <c r="J531" s="32"/>
    </row>
    <row r="532" spans="1:10" x14ac:dyDescent="0.25">
      <c r="A532" s="37"/>
      <c r="B532" s="75"/>
      <c r="C532" s="102"/>
      <c r="D532" s="6"/>
      <c r="E532" s="6"/>
      <c r="F532" s="7"/>
      <c r="G532" s="59">
        <f>COUNTIF(G527:G531,"x")</f>
        <v>0</v>
      </c>
      <c r="H532" s="59">
        <f>COUNTIF(H527:H531,"x")</f>
        <v>5</v>
      </c>
      <c r="I532" s="59">
        <f>COUNTIF(I527:I531,"x")</f>
        <v>0</v>
      </c>
      <c r="J532" s="110">
        <f>IF(I532=5,"NA",G532/(5-I532))</f>
        <v>0</v>
      </c>
    </row>
    <row r="533" spans="1:10" x14ac:dyDescent="0.25">
      <c r="A533" s="37"/>
      <c r="B533" s="76"/>
      <c r="C533" s="103"/>
      <c r="D533" s="9"/>
      <c r="E533" s="9"/>
      <c r="F533" s="10"/>
      <c r="G533" s="34"/>
      <c r="H533" s="34"/>
      <c r="I533" s="51"/>
      <c r="J533" s="37"/>
    </row>
    <row r="534" spans="1:10" ht="15" customHeight="1" x14ac:dyDescent="0.25">
      <c r="A534" s="37"/>
      <c r="B534" s="56" t="s">
        <v>414</v>
      </c>
      <c r="C534" s="101" t="s">
        <v>467</v>
      </c>
      <c r="D534" s="17" t="s">
        <v>468</v>
      </c>
      <c r="E534" s="55" t="s">
        <v>55</v>
      </c>
      <c r="F534" s="27"/>
      <c r="G534" s="145"/>
      <c r="H534" s="146"/>
      <c r="I534" s="147"/>
      <c r="J534" s="144"/>
    </row>
    <row r="535" spans="1:10" ht="15" customHeight="1" x14ac:dyDescent="0.25">
      <c r="A535" s="37"/>
      <c r="B535" s="56" t="s">
        <v>414</v>
      </c>
      <c r="C535" s="104" t="s">
        <v>329</v>
      </c>
      <c r="D535" s="17" t="s">
        <v>468</v>
      </c>
      <c r="E535" s="55" t="s">
        <v>55</v>
      </c>
      <c r="F535" s="20"/>
      <c r="G535" s="16"/>
      <c r="H535" s="16" t="s">
        <v>8</v>
      </c>
      <c r="I535" s="16"/>
      <c r="J535" s="32"/>
    </row>
    <row r="536" spans="1:10" ht="15" customHeight="1" x14ac:dyDescent="0.25">
      <c r="A536" s="37"/>
      <c r="B536" s="56" t="s">
        <v>414</v>
      </c>
      <c r="C536" s="104" t="s">
        <v>330</v>
      </c>
      <c r="D536" s="17" t="s">
        <v>468</v>
      </c>
      <c r="E536" s="55" t="s">
        <v>55</v>
      </c>
      <c r="F536" s="20"/>
      <c r="G536" s="19"/>
      <c r="H536" s="16" t="s">
        <v>8</v>
      </c>
      <c r="I536" s="16"/>
      <c r="J536" s="32"/>
    </row>
    <row r="537" spans="1:10" ht="15" customHeight="1" x14ac:dyDescent="0.25">
      <c r="A537" s="37"/>
      <c r="B537" s="56" t="s">
        <v>414</v>
      </c>
      <c r="C537" s="104" t="s">
        <v>331</v>
      </c>
      <c r="D537" s="17" t="s">
        <v>468</v>
      </c>
      <c r="E537" s="55" t="s">
        <v>55</v>
      </c>
      <c r="F537" s="20"/>
      <c r="G537" s="19"/>
      <c r="H537" s="16" t="s">
        <v>8</v>
      </c>
      <c r="I537" s="16"/>
      <c r="J537" s="32"/>
    </row>
    <row r="538" spans="1:10" x14ac:dyDescent="0.25">
      <c r="A538" s="37"/>
      <c r="B538" s="75"/>
      <c r="C538" s="102"/>
      <c r="D538" s="6"/>
      <c r="E538" s="6"/>
      <c r="F538" s="7"/>
      <c r="G538" s="60">
        <f>COUNTIF(G535:G537,"x")</f>
        <v>0</v>
      </c>
      <c r="H538" s="60">
        <f>COUNTIF(H535:H537,"x")</f>
        <v>3</v>
      </c>
      <c r="I538" s="59">
        <f>COUNTIF(I535:I537,"x")</f>
        <v>0</v>
      </c>
      <c r="J538" s="110">
        <f>IF(I538=3,"NA",G538/(3-I538))</f>
        <v>0</v>
      </c>
    </row>
    <row r="539" spans="1:10" x14ac:dyDescent="0.25">
      <c r="A539" s="37"/>
      <c r="B539" s="76"/>
      <c r="C539" s="103"/>
      <c r="D539" s="9"/>
      <c r="E539" s="9"/>
      <c r="F539" s="10"/>
      <c r="G539" s="45"/>
      <c r="H539" s="45"/>
      <c r="I539" s="51"/>
      <c r="J539" s="37"/>
    </row>
    <row r="540" spans="1:10" ht="15" customHeight="1" x14ac:dyDescent="0.25">
      <c r="A540" s="37"/>
      <c r="B540" s="56" t="s">
        <v>415</v>
      </c>
      <c r="C540" s="101" t="s">
        <v>466</v>
      </c>
      <c r="D540" s="17" t="s">
        <v>460</v>
      </c>
      <c r="E540" s="55" t="s">
        <v>55</v>
      </c>
      <c r="F540" s="27"/>
      <c r="G540" s="61"/>
      <c r="H540" s="62"/>
      <c r="I540" s="63"/>
      <c r="J540" s="64"/>
    </row>
    <row r="541" spans="1:10" ht="15" customHeight="1" x14ac:dyDescent="0.25">
      <c r="A541" s="37"/>
      <c r="B541" s="56" t="s">
        <v>415</v>
      </c>
      <c r="C541" s="104" t="s">
        <v>122</v>
      </c>
      <c r="D541" s="17" t="s">
        <v>460</v>
      </c>
      <c r="E541" s="55" t="s">
        <v>55</v>
      </c>
      <c r="F541" s="20"/>
      <c r="G541" s="20"/>
      <c r="H541" s="20" t="s">
        <v>8</v>
      </c>
      <c r="I541" s="20"/>
      <c r="J541" s="32"/>
    </row>
    <row r="542" spans="1:10" ht="15" customHeight="1" x14ac:dyDescent="0.25">
      <c r="A542" s="37"/>
      <c r="B542" s="56" t="s">
        <v>415</v>
      </c>
      <c r="C542" s="104" t="s">
        <v>333</v>
      </c>
      <c r="D542" s="17" t="s">
        <v>460</v>
      </c>
      <c r="E542" s="55" t="s">
        <v>55</v>
      </c>
      <c r="F542" s="20"/>
      <c r="G542" s="20"/>
      <c r="H542" s="20" t="s">
        <v>8</v>
      </c>
      <c r="I542" s="20"/>
      <c r="J542" s="32"/>
    </row>
    <row r="543" spans="1:10" ht="15" customHeight="1" x14ac:dyDescent="0.25">
      <c r="A543" s="37"/>
      <c r="B543" s="56" t="s">
        <v>415</v>
      </c>
      <c r="C543" s="104" t="s">
        <v>332</v>
      </c>
      <c r="D543" s="17" t="s">
        <v>460</v>
      </c>
      <c r="E543" s="55" t="s">
        <v>55</v>
      </c>
      <c r="F543" s="20"/>
      <c r="G543" s="20"/>
      <c r="H543" s="20" t="s">
        <v>8</v>
      </c>
      <c r="I543" s="20"/>
      <c r="J543" s="32"/>
    </row>
    <row r="544" spans="1:10" ht="15" customHeight="1" x14ac:dyDescent="0.25">
      <c r="A544" s="37"/>
      <c r="B544" s="56" t="s">
        <v>415</v>
      </c>
      <c r="C544" s="105" t="s">
        <v>334</v>
      </c>
      <c r="D544" s="17" t="s">
        <v>460</v>
      </c>
      <c r="E544" s="55" t="s">
        <v>55</v>
      </c>
      <c r="F544" s="20"/>
      <c r="G544" s="20"/>
      <c r="H544" s="20" t="s">
        <v>8</v>
      </c>
      <c r="I544" s="20"/>
      <c r="J544" s="32"/>
    </row>
    <row r="545" spans="1:10" ht="15" customHeight="1" x14ac:dyDescent="0.25">
      <c r="A545" s="37"/>
      <c r="B545" s="56" t="s">
        <v>415</v>
      </c>
      <c r="C545" s="98" t="s">
        <v>138</v>
      </c>
      <c r="D545" s="17" t="s">
        <v>460</v>
      </c>
      <c r="E545" s="55" t="s">
        <v>55</v>
      </c>
      <c r="F545" s="20"/>
      <c r="G545" s="20"/>
      <c r="H545" s="20" t="s">
        <v>8</v>
      </c>
      <c r="I545" s="20"/>
      <c r="J545" s="32"/>
    </row>
    <row r="546" spans="1:10" ht="15" customHeight="1" x14ac:dyDescent="0.25">
      <c r="A546" s="37"/>
      <c r="B546" s="56" t="s">
        <v>415</v>
      </c>
      <c r="C546" s="98" t="s">
        <v>139</v>
      </c>
      <c r="D546" s="17" t="s">
        <v>460</v>
      </c>
      <c r="E546" s="55" t="s">
        <v>55</v>
      </c>
      <c r="F546" s="20"/>
      <c r="G546" s="20"/>
      <c r="H546" s="20" t="s">
        <v>8</v>
      </c>
      <c r="I546" s="20"/>
      <c r="J546" s="32"/>
    </row>
    <row r="547" spans="1:10" ht="15" customHeight="1" x14ac:dyDescent="0.25">
      <c r="A547" s="37"/>
      <c r="B547" s="56" t="s">
        <v>415</v>
      </c>
      <c r="C547" s="101" t="s">
        <v>153</v>
      </c>
      <c r="D547" s="17" t="s">
        <v>460</v>
      </c>
      <c r="E547" s="55" t="s">
        <v>55</v>
      </c>
      <c r="F547" s="20"/>
      <c r="G547" s="20"/>
      <c r="H547" s="20" t="s">
        <v>8</v>
      </c>
      <c r="I547" s="20"/>
      <c r="J547" s="32"/>
    </row>
    <row r="548" spans="1:10" ht="15" customHeight="1" x14ac:dyDescent="0.25">
      <c r="A548" s="37"/>
      <c r="B548" s="56" t="s">
        <v>415</v>
      </c>
      <c r="C548" s="101" t="s">
        <v>154</v>
      </c>
      <c r="D548" s="17" t="s">
        <v>460</v>
      </c>
      <c r="E548" s="55" t="s">
        <v>55</v>
      </c>
      <c r="F548" s="20"/>
      <c r="G548" s="20"/>
      <c r="H548" s="20" t="s">
        <v>8</v>
      </c>
      <c r="I548" s="20"/>
      <c r="J548" s="32"/>
    </row>
    <row r="549" spans="1:10" ht="15" customHeight="1" x14ac:dyDescent="0.25">
      <c r="A549" s="37"/>
      <c r="B549" s="56" t="s">
        <v>415</v>
      </c>
      <c r="C549" s="101" t="s">
        <v>143</v>
      </c>
      <c r="D549" s="17" t="s">
        <v>460</v>
      </c>
      <c r="E549" s="55" t="s">
        <v>55</v>
      </c>
      <c r="F549" s="20"/>
      <c r="G549" s="20"/>
      <c r="H549" s="20" t="s">
        <v>8</v>
      </c>
      <c r="I549" s="20"/>
      <c r="J549" s="32"/>
    </row>
    <row r="550" spans="1:10" ht="15" customHeight="1" x14ac:dyDescent="0.25">
      <c r="A550" s="37"/>
      <c r="B550" s="56" t="s">
        <v>415</v>
      </c>
      <c r="C550" s="101" t="s">
        <v>166</v>
      </c>
      <c r="D550" s="17" t="s">
        <v>460</v>
      </c>
      <c r="E550" s="55" t="s">
        <v>55</v>
      </c>
      <c r="F550" s="20"/>
      <c r="G550" s="20"/>
      <c r="H550" s="20" t="s">
        <v>8</v>
      </c>
      <c r="I550" s="20"/>
      <c r="J550" s="32"/>
    </row>
    <row r="551" spans="1:10" ht="15" customHeight="1" x14ac:dyDescent="0.25">
      <c r="A551" s="37"/>
      <c r="B551" s="56" t="s">
        <v>415</v>
      </c>
      <c r="C551" s="101" t="s">
        <v>335</v>
      </c>
      <c r="D551" s="17" t="s">
        <v>460</v>
      </c>
      <c r="E551" s="55" t="s">
        <v>55</v>
      </c>
      <c r="F551" s="20"/>
      <c r="G551" s="20"/>
      <c r="H551" s="20" t="s">
        <v>8</v>
      </c>
      <c r="I551" s="20"/>
      <c r="J551" s="32"/>
    </row>
    <row r="552" spans="1:10" ht="15" customHeight="1" x14ac:dyDescent="0.25">
      <c r="A552" s="37"/>
      <c r="B552" s="56" t="s">
        <v>415</v>
      </c>
      <c r="C552" s="124" t="s">
        <v>336</v>
      </c>
      <c r="D552" s="17" t="s">
        <v>460</v>
      </c>
      <c r="E552" s="55" t="s">
        <v>55</v>
      </c>
      <c r="F552" s="20"/>
      <c r="G552" s="20"/>
      <c r="H552" s="20" t="s">
        <v>8</v>
      </c>
      <c r="I552" s="20"/>
      <c r="J552" s="32"/>
    </row>
    <row r="553" spans="1:10" x14ac:dyDescent="0.25">
      <c r="A553" s="37"/>
      <c r="B553" s="75"/>
      <c r="C553" s="102"/>
      <c r="D553" s="6"/>
      <c r="E553" s="6"/>
      <c r="F553" s="7"/>
      <c r="G553" s="59">
        <f>COUNTIF(G541:G552,"x")</f>
        <v>0</v>
      </c>
      <c r="H553" s="59">
        <f>COUNTIF(H541:H552,"x")</f>
        <v>12</v>
      </c>
      <c r="I553" s="59">
        <f>COUNTIF(I541:I552,"x")</f>
        <v>0</v>
      </c>
      <c r="J553" s="110">
        <f>IF(I553=12,"NA",G553/(12-I553))</f>
        <v>0</v>
      </c>
    </row>
    <row r="554" spans="1:10" x14ac:dyDescent="0.25">
      <c r="A554" s="37"/>
      <c r="B554" s="76"/>
      <c r="C554" s="103"/>
      <c r="D554" s="9"/>
      <c r="E554" s="9"/>
      <c r="F554" s="10"/>
      <c r="G554" s="34"/>
      <c r="H554" s="34"/>
      <c r="I554" s="51"/>
      <c r="J554" s="37"/>
    </row>
    <row r="555" spans="1:10" ht="15" customHeight="1" x14ac:dyDescent="0.25">
      <c r="A555" s="37"/>
      <c r="B555" s="56" t="s">
        <v>416</v>
      </c>
      <c r="C555" s="101" t="s">
        <v>461</v>
      </c>
      <c r="D555" s="17" t="s">
        <v>459</v>
      </c>
      <c r="E555" s="55" t="s">
        <v>55</v>
      </c>
      <c r="F555" s="27"/>
      <c r="G555" s="61"/>
      <c r="H555" s="62"/>
      <c r="I555" s="63"/>
      <c r="J555" s="64"/>
    </row>
    <row r="556" spans="1:10" ht="15" customHeight="1" x14ac:dyDescent="0.25">
      <c r="A556" s="37"/>
      <c r="B556" s="56" t="s">
        <v>416</v>
      </c>
      <c r="C556" s="104" t="s">
        <v>762</v>
      </c>
      <c r="D556" s="17" t="s">
        <v>459</v>
      </c>
      <c r="E556" s="55" t="s">
        <v>55</v>
      </c>
      <c r="F556" s="20"/>
      <c r="G556" s="16"/>
      <c r="H556" s="16" t="s">
        <v>8</v>
      </c>
      <c r="I556" s="16"/>
      <c r="J556" s="32"/>
    </row>
    <row r="557" spans="1:10" ht="15" customHeight="1" x14ac:dyDescent="0.25">
      <c r="A557" s="37"/>
      <c r="B557" s="56" t="s">
        <v>416</v>
      </c>
      <c r="C557" s="104" t="s">
        <v>763</v>
      </c>
      <c r="D557" s="17" t="s">
        <v>459</v>
      </c>
      <c r="E557" s="55" t="s">
        <v>55</v>
      </c>
      <c r="F557" s="20"/>
      <c r="G557" s="19"/>
      <c r="H557" s="16" t="s">
        <v>8</v>
      </c>
      <c r="I557" s="16"/>
      <c r="J557" s="32"/>
    </row>
    <row r="558" spans="1:10" ht="15" customHeight="1" x14ac:dyDescent="0.25">
      <c r="A558" s="37"/>
      <c r="B558" s="56" t="s">
        <v>416</v>
      </c>
      <c r="C558" s="104" t="s">
        <v>764</v>
      </c>
      <c r="D558" s="17" t="s">
        <v>459</v>
      </c>
      <c r="E558" s="55" t="s">
        <v>55</v>
      </c>
      <c r="F558" s="20"/>
      <c r="G558" s="19"/>
      <c r="H558" s="16" t="s">
        <v>8</v>
      </c>
      <c r="I558" s="16"/>
      <c r="J558" s="32"/>
    </row>
    <row r="559" spans="1:10" ht="15" customHeight="1" x14ac:dyDescent="0.25">
      <c r="A559" s="37"/>
      <c r="B559" s="56" t="s">
        <v>416</v>
      </c>
      <c r="C559" s="105" t="s">
        <v>145</v>
      </c>
      <c r="D559" s="17" t="s">
        <v>459</v>
      </c>
      <c r="E559" s="55" t="s">
        <v>55</v>
      </c>
      <c r="F559" s="4"/>
      <c r="G559" s="19"/>
      <c r="H559" s="16" t="s">
        <v>8</v>
      </c>
      <c r="I559" s="16"/>
      <c r="J559" s="32"/>
    </row>
    <row r="560" spans="1:10" x14ac:dyDescent="0.25">
      <c r="A560" s="37"/>
      <c r="B560" s="75"/>
      <c r="C560" s="102"/>
      <c r="D560" s="6"/>
      <c r="E560" s="6"/>
      <c r="F560" s="7"/>
      <c r="G560" s="59">
        <f>COUNTIF(G556:G559,"x")</f>
        <v>0</v>
      </c>
      <c r="H560" s="59">
        <f>COUNTIF(H556:H559,"x")</f>
        <v>4</v>
      </c>
      <c r="I560" s="59">
        <f>COUNTIF(I556:I559,"x")</f>
        <v>0</v>
      </c>
      <c r="J560" s="110">
        <f>IF(I560=4,"NA",G560/(4-I560))</f>
        <v>0</v>
      </c>
    </row>
    <row r="561" spans="1:10" x14ac:dyDescent="0.25">
      <c r="A561" s="37"/>
      <c r="B561" s="76"/>
      <c r="C561" s="103"/>
      <c r="D561" s="9"/>
      <c r="E561" s="9"/>
      <c r="F561" s="10"/>
      <c r="G561" s="34"/>
      <c r="H561" s="34"/>
      <c r="I561" s="51"/>
      <c r="J561" s="37"/>
    </row>
    <row r="562" spans="1:10" ht="15" customHeight="1" x14ac:dyDescent="0.25">
      <c r="A562" s="37"/>
      <c r="B562" s="56" t="s">
        <v>417</v>
      </c>
      <c r="C562" s="101" t="s">
        <v>462</v>
      </c>
      <c r="D562" s="17" t="s">
        <v>458</v>
      </c>
      <c r="E562" s="55" t="s">
        <v>55</v>
      </c>
      <c r="F562" s="27"/>
      <c r="G562" s="61"/>
      <c r="H562" s="62"/>
      <c r="I562" s="63"/>
      <c r="J562" s="64"/>
    </row>
    <row r="563" spans="1:10" ht="15" customHeight="1" x14ac:dyDescent="0.25">
      <c r="A563" s="37"/>
      <c r="B563" s="56" t="s">
        <v>417</v>
      </c>
      <c r="C563" s="104" t="s">
        <v>452</v>
      </c>
      <c r="D563" s="20" t="s">
        <v>457</v>
      </c>
      <c r="E563" s="55" t="s">
        <v>55</v>
      </c>
      <c r="F563" s="20"/>
      <c r="G563" s="16"/>
      <c r="H563" s="16" t="s">
        <v>8</v>
      </c>
      <c r="I563" s="16"/>
      <c r="J563" s="32"/>
    </row>
    <row r="564" spans="1:10" ht="15" customHeight="1" x14ac:dyDescent="0.25">
      <c r="A564" s="37"/>
      <c r="B564" s="56" t="s">
        <v>417</v>
      </c>
      <c r="C564" s="104" t="s">
        <v>453</v>
      </c>
      <c r="D564" s="20" t="s">
        <v>457</v>
      </c>
      <c r="E564" s="55" t="s">
        <v>55</v>
      </c>
      <c r="F564" s="20"/>
      <c r="G564" s="19"/>
      <c r="H564" s="16" t="s">
        <v>8</v>
      </c>
      <c r="I564" s="16"/>
      <c r="J564" s="32"/>
    </row>
    <row r="565" spans="1:10" ht="15" customHeight="1" x14ac:dyDescent="0.25">
      <c r="A565" s="37"/>
      <c r="B565" s="56" t="s">
        <v>417</v>
      </c>
      <c r="C565" s="104" t="s">
        <v>454</v>
      </c>
      <c r="D565" s="20" t="s">
        <v>457</v>
      </c>
      <c r="E565" s="55" t="s">
        <v>55</v>
      </c>
      <c r="F565" s="20"/>
      <c r="G565" s="19"/>
      <c r="H565" s="16" t="s">
        <v>8</v>
      </c>
      <c r="I565" s="16"/>
      <c r="J565" s="32"/>
    </row>
    <row r="566" spans="1:10" ht="15" customHeight="1" x14ac:dyDescent="0.25">
      <c r="A566" s="37"/>
      <c r="B566" s="56" t="s">
        <v>417</v>
      </c>
      <c r="C566" s="105" t="s">
        <v>455</v>
      </c>
      <c r="D566" s="20" t="s">
        <v>457</v>
      </c>
      <c r="E566" s="55" t="s">
        <v>55</v>
      </c>
      <c r="F566" s="20"/>
      <c r="G566" s="19"/>
      <c r="H566" s="16" t="s">
        <v>8</v>
      </c>
      <c r="I566" s="16"/>
      <c r="J566" s="32"/>
    </row>
    <row r="567" spans="1:10" ht="15" customHeight="1" x14ac:dyDescent="0.25">
      <c r="A567" s="37"/>
      <c r="B567" s="56" t="s">
        <v>417</v>
      </c>
      <c r="C567" s="98" t="s">
        <v>456</v>
      </c>
      <c r="D567" s="20" t="s">
        <v>457</v>
      </c>
      <c r="E567" s="55" t="s">
        <v>55</v>
      </c>
      <c r="F567" s="20"/>
      <c r="G567" s="19"/>
      <c r="H567" s="16" t="s">
        <v>8</v>
      </c>
      <c r="I567" s="16"/>
      <c r="J567" s="32"/>
    </row>
    <row r="568" spans="1:10" x14ac:dyDescent="0.25">
      <c r="A568" s="37"/>
      <c r="B568" s="75"/>
      <c r="C568" s="102"/>
      <c r="D568" s="6"/>
      <c r="E568" s="6"/>
      <c r="F568" s="7"/>
      <c r="G568" s="59">
        <f>COUNTIF(G563:G567,"x")</f>
        <v>0</v>
      </c>
      <c r="H568" s="59">
        <f>COUNTIF(H563:H567,"x")</f>
        <v>5</v>
      </c>
      <c r="I568" s="59">
        <f>COUNTIF(I563:I567,"x")</f>
        <v>0</v>
      </c>
      <c r="J568" s="110">
        <f>IF(I568=5,"NA",G568/(5-I568))</f>
        <v>0</v>
      </c>
    </row>
    <row r="569" spans="1:10" x14ac:dyDescent="0.25">
      <c r="A569" s="37"/>
      <c r="B569" s="76"/>
      <c r="C569" s="103"/>
      <c r="D569" s="9"/>
      <c r="E569" s="9"/>
      <c r="F569" s="10"/>
      <c r="G569" s="34"/>
      <c r="H569" s="34"/>
      <c r="I569" s="51"/>
      <c r="J569" s="37"/>
    </row>
    <row r="570" spans="1:10" ht="53.25" customHeight="1" x14ac:dyDescent="0.25">
      <c r="A570" s="37"/>
      <c r="B570" s="56" t="s">
        <v>418</v>
      </c>
      <c r="C570" s="101" t="s">
        <v>61</v>
      </c>
      <c r="D570" s="20" t="s">
        <v>64</v>
      </c>
      <c r="E570" s="55" t="s">
        <v>55</v>
      </c>
      <c r="F570" s="28"/>
      <c r="G570" s="61"/>
      <c r="H570" s="62"/>
      <c r="I570" s="63"/>
      <c r="J570" s="64"/>
    </row>
    <row r="571" spans="1:10" ht="52.5" x14ac:dyDescent="0.25">
      <c r="A571" s="37"/>
      <c r="B571" s="56" t="s">
        <v>418</v>
      </c>
      <c r="C571" s="119" t="s">
        <v>62</v>
      </c>
      <c r="D571" s="20" t="s">
        <v>64</v>
      </c>
      <c r="E571" s="55" t="s">
        <v>55</v>
      </c>
      <c r="F571" s="24"/>
      <c r="G571" s="13"/>
      <c r="H571" s="13" t="s">
        <v>8</v>
      </c>
      <c r="I571" s="13"/>
      <c r="J571" s="20"/>
    </row>
    <row r="572" spans="1:10" x14ac:dyDescent="0.25">
      <c r="A572" s="37"/>
      <c r="B572" s="75"/>
      <c r="C572" s="7"/>
      <c r="D572" s="6"/>
      <c r="E572" s="6"/>
      <c r="F572" s="7"/>
      <c r="G572" s="60">
        <f>COUNTIF(G571:G571,"x")</f>
        <v>0</v>
      </c>
      <c r="H572" s="60">
        <f>COUNTIF(H571:H571,"x")</f>
        <v>1</v>
      </c>
      <c r="I572" s="59">
        <f>COUNTIF(I571:I571,"x")</f>
        <v>0</v>
      </c>
      <c r="J572" s="110">
        <f>IF(I572=1,"NA",G572/(1-I572))</f>
        <v>0</v>
      </c>
    </row>
    <row r="573" spans="1:10" x14ac:dyDescent="0.25">
      <c r="A573" s="37"/>
      <c r="B573" s="76"/>
      <c r="C573" s="10"/>
      <c r="D573" s="9"/>
      <c r="E573" s="9"/>
      <c r="F573" s="10"/>
      <c r="G573" s="45"/>
      <c r="H573" s="45"/>
      <c r="I573" s="51"/>
      <c r="J573" s="37"/>
    </row>
    <row r="574" spans="1:10" ht="19.5" customHeight="1" x14ac:dyDescent="0.25">
      <c r="A574" s="54"/>
      <c r="B574" s="152" t="s">
        <v>337</v>
      </c>
      <c r="C574" s="153"/>
      <c r="D574" s="153"/>
      <c r="E574" s="153"/>
      <c r="F574" s="153"/>
      <c r="G574" s="153"/>
      <c r="H574" s="153"/>
      <c r="I574" s="153"/>
      <c r="J574" s="97"/>
    </row>
    <row r="575" spans="1:10" x14ac:dyDescent="0.25">
      <c r="A575" s="54"/>
      <c r="B575" s="70">
        <v>7.1</v>
      </c>
      <c r="C575" s="151" t="s">
        <v>49</v>
      </c>
      <c r="D575" s="151"/>
      <c r="E575" s="151"/>
      <c r="F575" s="151"/>
      <c r="G575" s="151"/>
      <c r="H575" s="151"/>
      <c r="I575" s="151"/>
      <c r="J575" s="107">
        <f>AVERAGE(J577,J587,J590,J599,J607,J617,J620)</f>
        <v>0</v>
      </c>
    </row>
    <row r="576" spans="1:10" ht="52.5" x14ac:dyDescent="0.25">
      <c r="A576" s="37"/>
      <c r="B576" s="56" t="s">
        <v>419</v>
      </c>
      <c r="C576" s="101" t="s">
        <v>60</v>
      </c>
      <c r="D576" s="20">
        <v>5.16</v>
      </c>
      <c r="E576" s="55" t="s">
        <v>55</v>
      </c>
      <c r="F576" s="28"/>
      <c r="G576" s="20"/>
      <c r="H576" s="20" t="s">
        <v>8</v>
      </c>
      <c r="I576" s="20"/>
      <c r="J576" s="20"/>
    </row>
    <row r="577" spans="1:10" x14ac:dyDescent="0.25">
      <c r="A577" s="37"/>
      <c r="B577" s="75"/>
      <c r="C577" s="102"/>
      <c r="D577" s="6"/>
      <c r="E577" s="6"/>
      <c r="F577" s="7"/>
      <c r="G577" s="59">
        <f>COUNTIF(G576:G576,"x")</f>
        <v>0</v>
      </c>
      <c r="H577" s="59">
        <f>COUNTIF(H576:H576,"x")</f>
        <v>1</v>
      </c>
      <c r="I577" s="59">
        <f>COUNTIF(I576:I576,"x")</f>
        <v>0</v>
      </c>
      <c r="J577" s="110">
        <f>IF(I577=1,"NA",G577/(1-I577))</f>
        <v>0</v>
      </c>
    </row>
    <row r="578" spans="1:10" x14ac:dyDescent="0.25">
      <c r="A578" s="37"/>
      <c r="B578" s="76"/>
      <c r="C578" s="103"/>
      <c r="D578" s="9"/>
      <c r="E578" s="9"/>
      <c r="F578" s="10"/>
      <c r="G578" s="34"/>
      <c r="H578" s="34"/>
      <c r="I578" s="51"/>
      <c r="J578" s="37"/>
    </row>
    <row r="579" spans="1:10" ht="52.5" x14ac:dyDescent="0.25">
      <c r="A579" s="37"/>
      <c r="B579" s="56" t="s">
        <v>420</v>
      </c>
      <c r="C579" s="101" t="s">
        <v>444</v>
      </c>
      <c r="D579" s="17" t="s">
        <v>63</v>
      </c>
      <c r="E579" s="55" t="s">
        <v>55</v>
      </c>
      <c r="F579" s="27"/>
      <c r="G579" s="61"/>
      <c r="H579" s="62"/>
      <c r="I579" s="63"/>
      <c r="J579" s="64"/>
    </row>
    <row r="580" spans="1:10" ht="15" customHeight="1" x14ac:dyDescent="0.25">
      <c r="A580" s="37"/>
      <c r="B580" s="56" t="s">
        <v>420</v>
      </c>
      <c r="C580" s="104" t="s">
        <v>122</v>
      </c>
      <c r="D580" s="20" t="s">
        <v>445</v>
      </c>
      <c r="E580" s="55" t="s">
        <v>55</v>
      </c>
      <c r="F580" s="20"/>
      <c r="G580" s="16"/>
      <c r="H580" s="16" t="s">
        <v>8</v>
      </c>
      <c r="I580" s="16"/>
      <c r="J580" s="32"/>
    </row>
    <row r="581" spans="1:10" ht="15" customHeight="1" x14ac:dyDescent="0.25">
      <c r="A581" s="37"/>
      <c r="B581" s="56" t="s">
        <v>420</v>
      </c>
      <c r="C581" s="104" t="s">
        <v>338</v>
      </c>
      <c r="D581" s="20" t="s">
        <v>446</v>
      </c>
      <c r="E581" s="55" t="s">
        <v>55</v>
      </c>
      <c r="F581" s="20"/>
      <c r="G581" s="19"/>
      <c r="H581" s="16" t="s">
        <v>8</v>
      </c>
      <c r="I581" s="16"/>
      <c r="J581" s="32"/>
    </row>
    <row r="582" spans="1:10" ht="15" customHeight="1" x14ac:dyDescent="0.25">
      <c r="A582" s="37"/>
      <c r="B582" s="56" t="s">
        <v>420</v>
      </c>
      <c r="C582" s="104" t="s">
        <v>339</v>
      </c>
      <c r="D582" s="20" t="s">
        <v>447</v>
      </c>
      <c r="E582" s="55" t="s">
        <v>55</v>
      </c>
      <c r="F582" s="20"/>
      <c r="G582" s="19"/>
      <c r="H582" s="16" t="s">
        <v>8</v>
      </c>
      <c r="I582" s="16"/>
      <c r="J582" s="32"/>
    </row>
    <row r="583" spans="1:10" ht="15" customHeight="1" x14ac:dyDescent="0.25">
      <c r="A583" s="37"/>
      <c r="B583" s="56" t="s">
        <v>420</v>
      </c>
      <c r="C583" s="105" t="s">
        <v>340</v>
      </c>
      <c r="D583" s="20" t="s">
        <v>448</v>
      </c>
      <c r="E583" s="55" t="s">
        <v>55</v>
      </c>
      <c r="F583" s="20"/>
      <c r="G583" s="19"/>
      <c r="H583" s="16" t="s">
        <v>8</v>
      </c>
      <c r="I583" s="16"/>
      <c r="J583" s="32"/>
    </row>
    <row r="584" spans="1:10" ht="15" customHeight="1" x14ac:dyDescent="0.25">
      <c r="A584" s="37"/>
      <c r="B584" s="56" t="s">
        <v>420</v>
      </c>
      <c r="C584" s="105" t="s">
        <v>341</v>
      </c>
      <c r="D584" s="20" t="s">
        <v>449</v>
      </c>
      <c r="E584" s="55" t="s">
        <v>55</v>
      </c>
      <c r="F584" s="20"/>
      <c r="G584" s="19"/>
      <c r="H584" s="16" t="s">
        <v>8</v>
      </c>
      <c r="I584" s="16"/>
      <c r="J584" s="32"/>
    </row>
    <row r="585" spans="1:10" ht="15" customHeight="1" x14ac:dyDescent="0.25">
      <c r="A585" s="37"/>
      <c r="B585" s="56" t="s">
        <v>420</v>
      </c>
      <c r="C585" s="105" t="s">
        <v>342</v>
      </c>
      <c r="D585" s="20" t="s">
        <v>450</v>
      </c>
      <c r="E585" s="55" t="s">
        <v>55</v>
      </c>
      <c r="F585" s="20"/>
      <c r="G585" s="19"/>
      <c r="H585" s="16" t="s">
        <v>8</v>
      </c>
      <c r="I585" s="16"/>
      <c r="J585" s="32"/>
    </row>
    <row r="586" spans="1:10" ht="15" customHeight="1" x14ac:dyDescent="0.25">
      <c r="A586" s="37"/>
      <c r="B586" s="56" t="s">
        <v>420</v>
      </c>
      <c r="C586" s="105" t="s">
        <v>343</v>
      </c>
      <c r="D586" s="20" t="s">
        <v>451</v>
      </c>
      <c r="E586" s="55" t="s">
        <v>55</v>
      </c>
      <c r="F586" s="20"/>
      <c r="G586" s="19"/>
      <c r="H586" s="16" t="s">
        <v>8</v>
      </c>
      <c r="I586" s="16"/>
      <c r="J586" s="32"/>
    </row>
    <row r="587" spans="1:10" x14ac:dyDescent="0.25">
      <c r="A587" s="37"/>
      <c r="B587" s="75"/>
      <c r="C587" s="102"/>
      <c r="D587" s="6"/>
      <c r="E587" s="6"/>
      <c r="F587" s="7"/>
      <c r="G587" s="59">
        <f>COUNTIF(G580:G586,"x")</f>
        <v>0</v>
      </c>
      <c r="H587" s="59">
        <f>COUNTIF(H580:H586,"x")</f>
        <v>7</v>
      </c>
      <c r="I587" s="59">
        <f>COUNTIF(I580:I586,"x")</f>
        <v>0</v>
      </c>
      <c r="J587" s="110">
        <f>IF(I587=7,"NA",G587/(7-I587))</f>
        <v>0</v>
      </c>
    </row>
    <row r="588" spans="1:10" x14ac:dyDescent="0.25">
      <c r="A588" s="37"/>
      <c r="B588" s="76"/>
      <c r="C588" s="103"/>
      <c r="D588" s="9"/>
      <c r="E588" s="9"/>
      <c r="F588" s="10"/>
      <c r="G588" s="34"/>
      <c r="H588" s="34"/>
      <c r="I588" s="51"/>
      <c r="J588" s="37"/>
    </row>
    <row r="589" spans="1:10" ht="52.5" x14ac:dyDescent="0.25">
      <c r="A589" s="37"/>
      <c r="B589" s="56" t="s">
        <v>421</v>
      </c>
      <c r="C589" s="101" t="s">
        <v>59</v>
      </c>
      <c r="D589" s="20">
        <v>5.16</v>
      </c>
      <c r="E589" s="55" t="s">
        <v>55</v>
      </c>
      <c r="F589" s="28"/>
      <c r="G589" s="20"/>
      <c r="H589" s="20" t="s">
        <v>8</v>
      </c>
      <c r="I589" s="20"/>
      <c r="J589" s="20"/>
    </row>
    <row r="590" spans="1:10" x14ac:dyDescent="0.25">
      <c r="A590" s="37"/>
      <c r="B590" s="75"/>
      <c r="C590" s="102"/>
      <c r="D590" s="6"/>
      <c r="E590" s="6"/>
      <c r="F590" s="7"/>
      <c r="G590" s="60">
        <f>COUNTIF(G589:G589,"x")</f>
        <v>0</v>
      </c>
      <c r="H590" s="60">
        <f>COUNTIF(H589:H589,"x")</f>
        <v>1</v>
      </c>
      <c r="I590" s="59">
        <f>COUNTIF(I589:I589,"x")</f>
        <v>0</v>
      </c>
      <c r="J590" s="110">
        <f>IF(I590=1,"NA",G590/(1-I590))</f>
        <v>0</v>
      </c>
    </row>
    <row r="591" spans="1:10" x14ac:dyDescent="0.25">
      <c r="A591" s="37"/>
      <c r="B591" s="76"/>
      <c r="C591" s="103"/>
      <c r="D591" s="9"/>
      <c r="E591" s="9"/>
      <c r="F591" s="10"/>
      <c r="G591" s="45"/>
      <c r="H591" s="45"/>
      <c r="I591" s="51"/>
      <c r="J591" s="37"/>
    </row>
    <row r="592" spans="1:10" ht="52.5" x14ac:dyDescent="0.25">
      <c r="A592" s="37"/>
      <c r="B592" s="56" t="s">
        <v>422</v>
      </c>
      <c r="C592" s="101" t="s">
        <v>463</v>
      </c>
      <c r="D592" s="17" t="s">
        <v>58</v>
      </c>
      <c r="E592" s="55" t="s">
        <v>55</v>
      </c>
      <c r="F592" s="27"/>
      <c r="G592" s="61"/>
      <c r="H592" s="62"/>
      <c r="I592" s="63"/>
      <c r="J592" s="64"/>
    </row>
    <row r="593" spans="1:10" ht="15" customHeight="1" x14ac:dyDescent="0.25">
      <c r="A593" s="37"/>
      <c r="B593" s="56" t="s">
        <v>422</v>
      </c>
      <c r="C593" s="104" t="s">
        <v>122</v>
      </c>
      <c r="D593" s="20" t="s">
        <v>438</v>
      </c>
      <c r="E593" s="55" t="s">
        <v>55</v>
      </c>
      <c r="F593" s="20"/>
      <c r="G593" s="16"/>
      <c r="H593" s="16" t="s">
        <v>8</v>
      </c>
      <c r="I593" s="16"/>
      <c r="J593" s="32"/>
    </row>
    <row r="594" spans="1:10" ht="15" customHeight="1" x14ac:dyDescent="0.25">
      <c r="A594" s="37"/>
      <c r="B594" s="56" t="s">
        <v>422</v>
      </c>
      <c r="C594" s="104" t="s">
        <v>338</v>
      </c>
      <c r="D594" s="20" t="s">
        <v>439</v>
      </c>
      <c r="E594" s="55" t="s">
        <v>55</v>
      </c>
      <c r="F594" s="20"/>
      <c r="G594" s="19"/>
      <c r="H594" s="16" t="s">
        <v>8</v>
      </c>
      <c r="I594" s="16"/>
      <c r="J594" s="32"/>
    </row>
    <row r="595" spans="1:10" ht="15" customHeight="1" x14ac:dyDescent="0.25">
      <c r="A595" s="37"/>
      <c r="B595" s="56" t="s">
        <v>422</v>
      </c>
      <c r="C595" s="104" t="s">
        <v>344</v>
      </c>
      <c r="D595" s="20" t="s">
        <v>440</v>
      </c>
      <c r="E595" s="55" t="s">
        <v>55</v>
      </c>
      <c r="F595" s="20"/>
      <c r="G595" s="19"/>
      <c r="H595" s="16" t="s">
        <v>8</v>
      </c>
      <c r="I595" s="16"/>
      <c r="J595" s="32"/>
    </row>
    <row r="596" spans="1:10" ht="15" customHeight="1" x14ac:dyDescent="0.25">
      <c r="A596" s="37"/>
      <c r="B596" s="56" t="s">
        <v>422</v>
      </c>
      <c r="C596" s="105" t="s">
        <v>345</v>
      </c>
      <c r="D596" s="20" t="s">
        <v>441</v>
      </c>
      <c r="E596" s="55" t="s">
        <v>55</v>
      </c>
      <c r="F596" s="20"/>
      <c r="G596" s="19"/>
      <c r="H596" s="16" t="s">
        <v>8</v>
      </c>
      <c r="I596" s="16"/>
      <c r="J596" s="32"/>
    </row>
    <row r="597" spans="1:10" ht="15" customHeight="1" x14ac:dyDescent="0.25">
      <c r="A597" s="37"/>
      <c r="B597" s="56" t="s">
        <v>422</v>
      </c>
      <c r="C597" s="105" t="s">
        <v>346</v>
      </c>
      <c r="D597" s="20" t="s">
        <v>442</v>
      </c>
      <c r="E597" s="55" t="s">
        <v>55</v>
      </c>
      <c r="F597" s="20"/>
      <c r="G597" s="19"/>
      <c r="H597" s="16" t="s">
        <v>8</v>
      </c>
      <c r="I597" s="16"/>
      <c r="J597" s="32"/>
    </row>
    <row r="598" spans="1:10" ht="15" customHeight="1" x14ac:dyDescent="0.25">
      <c r="A598" s="37"/>
      <c r="B598" s="56" t="s">
        <v>422</v>
      </c>
      <c r="C598" s="105" t="s">
        <v>347</v>
      </c>
      <c r="D598" s="20" t="s">
        <v>443</v>
      </c>
      <c r="E598" s="55" t="s">
        <v>55</v>
      </c>
      <c r="F598" s="20"/>
      <c r="G598" s="19"/>
      <c r="H598" s="16" t="s">
        <v>8</v>
      </c>
      <c r="I598" s="16"/>
      <c r="J598" s="32"/>
    </row>
    <row r="599" spans="1:10" x14ac:dyDescent="0.25">
      <c r="A599" s="37"/>
      <c r="B599" s="75"/>
      <c r="C599" s="102"/>
      <c r="D599" s="6"/>
      <c r="E599" s="6"/>
      <c r="F599" s="7"/>
      <c r="G599" s="60">
        <f>COUNTIF(G593:G598,"x")</f>
        <v>0</v>
      </c>
      <c r="H599" s="60">
        <f>COUNTIF(H593:H598,"x")</f>
        <v>6</v>
      </c>
      <c r="I599" s="59">
        <f>COUNTIF(I593:I598,"x")</f>
        <v>0</v>
      </c>
      <c r="J599" s="110">
        <f>IF(I599=6,"NA",G599/(6-I599))</f>
        <v>0</v>
      </c>
    </row>
    <row r="600" spans="1:10" x14ac:dyDescent="0.25">
      <c r="A600" s="37"/>
      <c r="B600" s="76"/>
      <c r="C600" s="103"/>
      <c r="D600" s="9"/>
      <c r="E600" s="9"/>
      <c r="F600" s="10"/>
      <c r="G600" s="45"/>
      <c r="H600" s="45"/>
      <c r="I600" s="51"/>
      <c r="J600" s="37"/>
    </row>
    <row r="601" spans="1:10" ht="52.5" x14ac:dyDescent="0.25">
      <c r="A601" s="37"/>
      <c r="B601" s="56" t="s">
        <v>423</v>
      </c>
      <c r="C601" s="101" t="s">
        <v>464</v>
      </c>
      <c r="D601" s="17" t="s">
        <v>57</v>
      </c>
      <c r="E601" s="55" t="s">
        <v>55</v>
      </c>
      <c r="F601" s="27"/>
      <c r="G601" s="61"/>
      <c r="H601" s="62"/>
      <c r="I601" s="63"/>
      <c r="J601" s="64"/>
    </row>
    <row r="602" spans="1:10" ht="15" customHeight="1" x14ac:dyDescent="0.25">
      <c r="A602" s="37"/>
      <c r="B602" s="56" t="s">
        <v>423</v>
      </c>
      <c r="C602" s="104" t="s">
        <v>122</v>
      </c>
      <c r="D602" s="20" t="s">
        <v>433</v>
      </c>
      <c r="E602" s="55" t="s">
        <v>55</v>
      </c>
      <c r="F602" s="20"/>
      <c r="G602" s="16"/>
      <c r="H602" s="16" t="s">
        <v>8</v>
      </c>
      <c r="I602" s="16"/>
      <c r="J602" s="32"/>
    </row>
    <row r="603" spans="1:10" ht="15" customHeight="1" x14ac:dyDescent="0.25">
      <c r="A603" s="37"/>
      <c r="B603" s="56" t="s">
        <v>423</v>
      </c>
      <c r="C603" s="104" t="s">
        <v>338</v>
      </c>
      <c r="D603" s="20" t="s">
        <v>434</v>
      </c>
      <c r="E603" s="55" t="s">
        <v>55</v>
      </c>
      <c r="F603" s="20"/>
      <c r="G603" s="19"/>
      <c r="H603" s="16" t="s">
        <v>8</v>
      </c>
      <c r="I603" s="16"/>
      <c r="J603" s="32"/>
    </row>
    <row r="604" spans="1:10" ht="15" customHeight="1" x14ac:dyDescent="0.25">
      <c r="A604" s="37"/>
      <c r="B604" s="56" t="s">
        <v>423</v>
      </c>
      <c r="C604" s="104" t="s">
        <v>348</v>
      </c>
      <c r="D604" s="20" t="s">
        <v>435</v>
      </c>
      <c r="E604" s="55" t="s">
        <v>55</v>
      </c>
      <c r="F604" s="20"/>
      <c r="G604" s="19"/>
      <c r="H604" s="16" t="s">
        <v>8</v>
      </c>
      <c r="I604" s="16"/>
      <c r="J604" s="32"/>
    </row>
    <row r="605" spans="1:10" ht="15" customHeight="1" x14ac:dyDescent="0.25">
      <c r="A605" s="37"/>
      <c r="B605" s="56" t="s">
        <v>423</v>
      </c>
      <c r="C605" s="105" t="s">
        <v>349</v>
      </c>
      <c r="D605" s="20" t="s">
        <v>436</v>
      </c>
      <c r="E605" s="55" t="s">
        <v>55</v>
      </c>
      <c r="F605" s="20"/>
      <c r="G605" s="19"/>
      <c r="H605" s="16" t="s">
        <v>8</v>
      </c>
      <c r="I605" s="16"/>
      <c r="J605" s="32"/>
    </row>
    <row r="606" spans="1:10" ht="15" customHeight="1" x14ac:dyDescent="0.25">
      <c r="A606" s="37"/>
      <c r="B606" s="56" t="s">
        <v>423</v>
      </c>
      <c r="C606" s="105" t="s">
        <v>350</v>
      </c>
      <c r="D606" s="20" t="s">
        <v>437</v>
      </c>
      <c r="E606" s="55" t="s">
        <v>55</v>
      </c>
      <c r="F606" s="20"/>
      <c r="G606" s="19"/>
      <c r="H606" s="16" t="s">
        <v>8</v>
      </c>
      <c r="I606" s="16"/>
      <c r="J606" s="32"/>
    </row>
    <row r="607" spans="1:10" x14ac:dyDescent="0.25">
      <c r="A607" s="37"/>
      <c r="B607" s="75"/>
      <c r="C607" s="102"/>
      <c r="D607" s="6"/>
      <c r="E607" s="6"/>
      <c r="F607" s="7"/>
      <c r="G607" s="60">
        <f>COUNTIF(G602:G606,"x")</f>
        <v>0</v>
      </c>
      <c r="H607" s="60">
        <f>COUNTIF(H602:H606,"x")</f>
        <v>5</v>
      </c>
      <c r="I607" s="59">
        <f>COUNTIF(I602:I606,"x")</f>
        <v>0</v>
      </c>
      <c r="J607" s="110">
        <f>IF(I607=5,"NA",G607/(5-I607))</f>
        <v>0</v>
      </c>
    </row>
    <row r="608" spans="1:10" x14ac:dyDescent="0.25">
      <c r="A608" s="37"/>
      <c r="B608" s="76"/>
      <c r="C608" s="103"/>
      <c r="D608" s="9"/>
      <c r="E608" s="9"/>
      <c r="F608" s="10"/>
      <c r="G608" s="45"/>
      <c r="H608" s="45"/>
      <c r="I608" s="51"/>
      <c r="J608" s="37"/>
    </row>
    <row r="609" spans="1:10" ht="46.5" customHeight="1" x14ac:dyDescent="0.25">
      <c r="A609" s="37"/>
      <c r="B609" s="56" t="s">
        <v>424</v>
      </c>
      <c r="C609" s="101" t="s">
        <v>465</v>
      </c>
      <c r="D609" s="17" t="s">
        <v>56</v>
      </c>
      <c r="E609" s="55" t="s">
        <v>55</v>
      </c>
      <c r="F609" s="27"/>
      <c r="G609" s="61"/>
      <c r="H609" s="62"/>
      <c r="I609" s="63"/>
      <c r="J609" s="64"/>
    </row>
    <row r="610" spans="1:10" ht="15" customHeight="1" x14ac:dyDescent="0.25">
      <c r="A610" s="37"/>
      <c r="B610" s="56" t="s">
        <v>424</v>
      </c>
      <c r="C610" s="104" t="s">
        <v>122</v>
      </c>
      <c r="D610" s="20" t="s">
        <v>426</v>
      </c>
      <c r="E610" s="55" t="s">
        <v>55</v>
      </c>
      <c r="F610" s="20"/>
      <c r="G610" s="16"/>
      <c r="H610" s="16" t="s">
        <v>8</v>
      </c>
      <c r="I610" s="16"/>
      <c r="J610" s="32"/>
    </row>
    <row r="611" spans="1:10" ht="15" customHeight="1" x14ac:dyDescent="0.25">
      <c r="A611" s="37"/>
      <c r="B611" s="56" t="s">
        <v>424</v>
      </c>
      <c r="C611" s="104" t="s">
        <v>338</v>
      </c>
      <c r="D611" s="20" t="s">
        <v>427</v>
      </c>
      <c r="E611" s="55" t="s">
        <v>55</v>
      </c>
      <c r="F611" s="20"/>
      <c r="G611" s="19"/>
      <c r="H611" s="16" t="s">
        <v>8</v>
      </c>
      <c r="I611" s="16"/>
      <c r="J611" s="32"/>
    </row>
    <row r="612" spans="1:10" ht="15" customHeight="1" x14ac:dyDescent="0.25">
      <c r="A612" s="37"/>
      <c r="B612" s="56" t="s">
        <v>424</v>
      </c>
      <c r="C612" s="104" t="s">
        <v>351</v>
      </c>
      <c r="D612" s="20" t="s">
        <v>428</v>
      </c>
      <c r="E612" s="55" t="s">
        <v>55</v>
      </c>
      <c r="F612" s="20"/>
      <c r="G612" s="19"/>
      <c r="H612" s="16" t="s">
        <v>8</v>
      </c>
      <c r="I612" s="16"/>
      <c r="J612" s="32"/>
    </row>
    <row r="613" spans="1:10" ht="15" customHeight="1" x14ac:dyDescent="0.25">
      <c r="A613" s="37"/>
      <c r="B613" s="56" t="s">
        <v>424</v>
      </c>
      <c r="C613" s="105" t="s">
        <v>352</v>
      </c>
      <c r="D613" s="20" t="s">
        <v>429</v>
      </c>
      <c r="E613" s="55" t="s">
        <v>55</v>
      </c>
      <c r="F613" s="20"/>
      <c r="G613" s="19"/>
      <c r="H613" s="16" t="s">
        <v>8</v>
      </c>
      <c r="I613" s="16"/>
      <c r="J613" s="32"/>
    </row>
    <row r="614" spans="1:10" ht="15" customHeight="1" x14ac:dyDescent="0.25">
      <c r="A614" s="37"/>
      <c r="B614" s="56" t="s">
        <v>424</v>
      </c>
      <c r="C614" s="105" t="s">
        <v>353</v>
      </c>
      <c r="D614" s="20" t="s">
        <v>430</v>
      </c>
      <c r="E614" s="55" t="s">
        <v>55</v>
      </c>
      <c r="F614" s="20"/>
      <c r="G614" s="19"/>
      <c r="H614" s="16" t="s">
        <v>8</v>
      </c>
      <c r="I614" s="16"/>
      <c r="J614" s="32"/>
    </row>
    <row r="615" spans="1:10" ht="52.5" x14ac:dyDescent="0.25">
      <c r="A615" s="37"/>
      <c r="B615" s="56" t="s">
        <v>424</v>
      </c>
      <c r="C615" s="105" t="s">
        <v>354</v>
      </c>
      <c r="D615" s="20" t="s">
        <v>431</v>
      </c>
      <c r="E615" s="55" t="s">
        <v>55</v>
      </c>
      <c r="F615" s="20"/>
      <c r="G615" s="19"/>
      <c r="H615" s="16" t="s">
        <v>8</v>
      </c>
      <c r="I615" s="16"/>
      <c r="J615" s="32"/>
    </row>
    <row r="616" spans="1:10" ht="52.5" x14ac:dyDescent="0.25">
      <c r="A616" s="37"/>
      <c r="B616" s="56" t="s">
        <v>424</v>
      </c>
      <c r="C616" s="121" t="s">
        <v>355</v>
      </c>
      <c r="D616" s="20" t="s">
        <v>432</v>
      </c>
      <c r="E616" s="55" t="s">
        <v>55</v>
      </c>
      <c r="F616" s="20"/>
      <c r="G616" s="19"/>
      <c r="H616" s="16" t="s">
        <v>8</v>
      </c>
      <c r="I616" s="16"/>
      <c r="J616" s="32"/>
    </row>
    <row r="617" spans="1:10" x14ac:dyDescent="0.25">
      <c r="A617" s="37"/>
      <c r="B617" s="75"/>
      <c r="C617" s="102"/>
      <c r="D617" s="6"/>
      <c r="E617" s="6"/>
      <c r="F617" s="7"/>
      <c r="G617" s="59">
        <f>COUNTIF(G610:G616,"x")</f>
        <v>0</v>
      </c>
      <c r="H617" s="59">
        <f>COUNTIF(H610:H616,"x")</f>
        <v>7</v>
      </c>
      <c r="I617" s="59">
        <f>COUNTIF(I610:I616,"x")</f>
        <v>0</v>
      </c>
      <c r="J617" s="110">
        <f>IF(I617=7,"NA",G617/(7-I617))</f>
        <v>0</v>
      </c>
    </row>
    <row r="618" spans="1:10" x14ac:dyDescent="0.25">
      <c r="A618" s="37"/>
      <c r="B618" s="76"/>
      <c r="C618" s="103"/>
      <c r="D618" s="9"/>
      <c r="E618" s="9"/>
      <c r="F618" s="10"/>
      <c r="G618" s="34"/>
      <c r="H618" s="34"/>
      <c r="I618" s="51"/>
      <c r="J618" s="37"/>
    </row>
    <row r="619" spans="1:10" ht="52.5" x14ac:dyDescent="0.25">
      <c r="A619" s="37"/>
      <c r="B619" s="56" t="s">
        <v>425</v>
      </c>
      <c r="C619" s="101" t="s">
        <v>103</v>
      </c>
      <c r="D619" s="20" t="s">
        <v>765</v>
      </c>
      <c r="E619" s="55" t="s">
        <v>55</v>
      </c>
      <c r="F619" s="28"/>
      <c r="G619" s="20"/>
      <c r="H619" s="20" t="s">
        <v>8</v>
      </c>
      <c r="I619" s="20"/>
      <c r="J619" s="20"/>
    </row>
    <row r="620" spans="1:10" x14ac:dyDescent="0.25">
      <c r="A620" s="37"/>
      <c r="B620" s="75"/>
      <c r="C620" s="7"/>
      <c r="D620" s="6"/>
      <c r="E620" s="6"/>
      <c r="F620" s="7"/>
      <c r="G620" s="60">
        <f>COUNTIF(G619:G619,"x")</f>
        <v>0</v>
      </c>
      <c r="H620" s="60">
        <f>COUNTIF(H619:H619,"x")</f>
        <v>1</v>
      </c>
      <c r="I620" s="59">
        <f>COUNTIF(I619:I619,"x")</f>
        <v>0</v>
      </c>
      <c r="J620" s="110">
        <f>IF(I620=1,"NA",G620/(1-I620))</f>
        <v>0</v>
      </c>
    </row>
    <row r="621" spans="1:10" x14ac:dyDescent="0.25">
      <c r="A621" s="37"/>
      <c r="B621" s="76"/>
      <c r="C621" s="10"/>
      <c r="D621" s="9"/>
      <c r="E621" s="9"/>
      <c r="F621" s="10"/>
      <c r="G621" s="45"/>
      <c r="H621" s="45"/>
      <c r="I621" s="51"/>
      <c r="J621" s="37"/>
    </row>
    <row r="623" spans="1:10" ht="15.75" thickBot="1" x14ac:dyDescent="0.3"/>
    <row r="624" spans="1:10" ht="18.75" x14ac:dyDescent="0.3">
      <c r="C624" s="125" t="s">
        <v>715</v>
      </c>
      <c r="D624" s="126" t="s">
        <v>716</v>
      </c>
    </row>
    <row r="625" spans="3:4" x14ac:dyDescent="0.25">
      <c r="C625" s="127" t="s">
        <v>104</v>
      </c>
      <c r="D625" s="128">
        <f>AVERAGE(D626:D632)</f>
        <v>0</v>
      </c>
    </row>
    <row r="626" spans="3:4" x14ac:dyDescent="0.25">
      <c r="C626" s="150" t="s">
        <v>755</v>
      </c>
      <c r="D626" s="128"/>
    </row>
    <row r="627" spans="3:4" x14ac:dyDescent="0.25">
      <c r="C627" s="129" t="s">
        <v>754</v>
      </c>
      <c r="D627" s="128">
        <f>J9</f>
        <v>0</v>
      </c>
    </row>
    <row r="628" spans="3:4" x14ac:dyDescent="0.25">
      <c r="C628" s="129" t="s">
        <v>753</v>
      </c>
      <c r="D628" s="128">
        <f>J42</f>
        <v>0</v>
      </c>
    </row>
    <row r="629" spans="3:4" x14ac:dyDescent="0.25">
      <c r="C629" s="150" t="s">
        <v>752</v>
      </c>
      <c r="D629" s="128"/>
    </row>
    <row r="630" spans="3:4" x14ac:dyDescent="0.25">
      <c r="C630" s="129" t="s">
        <v>751</v>
      </c>
      <c r="D630" s="128">
        <f>J60</f>
        <v>0</v>
      </c>
    </row>
    <row r="631" spans="3:4" x14ac:dyDescent="0.25">
      <c r="C631" s="129" t="s">
        <v>750</v>
      </c>
      <c r="D631" s="128">
        <f>J81</f>
        <v>0</v>
      </c>
    </row>
    <row r="632" spans="3:4" x14ac:dyDescent="0.25">
      <c r="C632" s="129" t="s">
        <v>749</v>
      </c>
      <c r="D632" s="128">
        <f>J111</f>
        <v>0</v>
      </c>
    </row>
    <row r="633" spans="3:4" x14ac:dyDescent="0.25">
      <c r="C633" s="127" t="s">
        <v>179</v>
      </c>
      <c r="D633" s="128">
        <f>J168</f>
        <v>0</v>
      </c>
    </row>
    <row r="634" spans="3:4" x14ac:dyDescent="0.25">
      <c r="C634" s="127" t="s">
        <v>187</v>
      </c>
      <c r="D634" s="128">
        <f>AVERAGE(D635:D648)</f>
        <v>0</v>
      </c>
    </row>
    <row r="635" spans="3:4" x14ac:dyDescent="0.25">
      <c r="C635" s="129" t="s">
        <v>748</v>
      </c>
      <c r="D635" s="128">
        <f>J183</f>
        <v>0</v>
      </c>
    </row>
    <row r="636" spans="3:4" x14ac:dyDescent="0.25">
      <c r="C636" s="150" t="s">
        <v>747</v>
      </c>
      <c r="D636" s="128"/>
    </row>
    <row r="637" spans="3:4" x14ac:dyDescent="0.25">
      <c r="C637" s="129" t="s">
        <v>746</v>
      </c>
      <c r="D637" s="128">
        <f>J196</f>
        <v>0</v>
      </c>
    </row>
    <row r="638" spans="3:4" x14ac:dyDescent="0.25">
      <c r="C638" s="129" t="s">
        <v>745</v>
      </c>
      <c r="D638" s="128">
        <f>J198</f>
        <v>0</v>
      </c>
    </row>
    <row r="639" spans="3:4" x14ac:dyDescent="0.25">
      <c r="C639" s="129" t="s">
        <v>744</v>
      </c>
      <c r="D639" s="128">
        <f>J209</f>
        <v>0</v>
      </c>
    </row>
    <row r="640" spans="3:4" x14ac:dyDescent="0.25">
      <c r="C640" s="150" t="s">
        <v>199</v>
      </c>
      <c r="D640" s="128"/>
    </row>
    <row r="641" spans="3:4" x14ac:dyDescent="0.25">
      <c r="C641" s="129" t="s">
        <v>742</v>
      </c>
      <c r="D641" s="128">
        <f>J224</f>
        <v>0</v>
      </c>
    </row>
    <row r="642" spans="3:4" x14ac:dyDescent="0.25">
      <c r="C642" s="129" t="s">
        <v>741</v>
      </c>
      <c r="D642" s="128">
        <f>J228</f>
        <v>0</v>
      </c>
    </row>
    <row r="643" spans="3:4" x14ac:dyDescent="0.25">
      <c r="C643" s="150" t="s">
        <v>740</v>
      </c>
      <c r="D643" s="128"/>
    </row>
    <row r="644" spans="3:4" x14ac:dyDescent="0.25">
      <c r="C644" s="129" t="s">
        <v>738</v>
      </c>
      <c r="D644" s="128">
        <f>J240</f>
        <v>0</v>
      </c>
    </row>
    <row r="645" spans="3:4" x14ac:dyDescent="0.25">
      <c r="C645" s="129" t="s">
        <v>737</v>
      </c>
      <c r="D645" s="128">
        <f>J244</f>
        <v>0</v>
      </c>
    </row>
    <row r="646" spans="3:4" x14ac:dyDescent="0.25">
      <c r="C646" s="129" t="s">
        <v>736</v>
      </c>
      <c r="D646" s="128">
        <f>J256</f>
        <v>0</v>
      </c>
    </row>
    <row r="647" spans="3:4" x14ac:dyDescent="0.25">
      <c r="C647" s="150" t="s">
        <v>735</v>
      </c>
      <c r="D647" s="128"/>
    </row>
    <row r="648" spans="3:4" x14ac:dyDescent="0.25">
      <c r="C648" s="129" t="s">
        <v>733</v>
      </c>
      <c r="D648" s="128">
        <f>J271</f>
        <v>0</v>
      </c>
    </row>
    <row r="649" spans="3:4" x14ac:dyDescent="0.25">
      <c r="C649" s="127" t="s">
        <v>215</v>
      </c>
      <c r="D649" s="128">
        <f>AVERAGE(D650:D660)</f>
        <v>0</v>
      </c>
    </row>
    <row r="650" spans="3:4" x14ac:dyDescent="0.25">
      <c r="C650" s="150" t="s">
        <v>732</v>
      </c>
      <c r="D650" s="128"/>
    </row>
    <row r="651" spans="3:4" x14ac:dyDescent="0.25">
      <c r="C651" s="129" t="s">
        <v>731</v>
      </c>
      <c r="D651" s="128">
        <f>J287</f>
        <v>0</v>
      </c>
    </row>
    <row r="652" spans="3:4" x14ac:dyDescent="0.25">
      <c r="C652" s="129" t="s">
        <v>730</v>
      </c>
      <c r="D652" s="128">
        <f>J296</f>
        <v>0</v>
      </c>
    </row>
    <row r="653" spans="3:4" x14ac:dyDescent="0.25">
      <c r="C653" s="150" t="s">
        <v>729</v>
      </c>
      <c r="D653" s="128"/>
    </row>
    <row r="654" spans="3:4" x14ac:dyDescent="0.25">
      <c r="C654" s="129" t="s">
        <v>728</v>
      </c>
      <c r="D654" s="128">
        <f>J314</f>
        <v>0</v>
      </c>
    </row>
    <row r="655" spans="3:4" x14ac:dyDescent="0.25">
      <c r="C655" s="129" t="s">
        <v>727</v>
      </c>
      <c r="D655" s="128">
        <f>J324</f>
        <v>0</v>
      </c>
    </row>
    <row r="656" spans="3:4" x14ac:dyDescent="0.25">
      <c r="C656" s="129" t="s">
        <v>761</v>
      </c>
      <c r="D656" s="128">
        <f>J339</f>
        <v>0</v>
      </c>
    </row>
    <row r="657" spans="3:4" x14ac:dyDescent="0.25">
      <c r="C657" s="150" t="s">
        <v>726</v>
      </c>
      <c r="D657" s="128"/>
    </row>
    <row r="658" spans="3:4" x14ac:dyDescent="0.25">
      <c r="C658" s="129" t="s">
        <v>725</v>
      </c>
      <c r="D658" s="128">
        <f>J383</f>
        <v>0</v>
      </c>
    </row>
    <row r="659" spans="3:4" x14ac:dyDescent="0.25">
      <c r="C659" s="129" t="s">
        <v>724</v>
      </c>
      <c r="D659" s="128">
        <f>J433</f>
        <v>0</v>
      </c>
    </row>
    <row r="660" spans="3:4" x14ac:dyDescent="0.25">
      <c r="C660" s="129" t="s">
        <v>723</v>
      </c>
      <c r="D660" s="128">
        <f>J455</f>
        <v>0</v>
      </c>
    </row>
    <row r="661" spans="3:4" x14ac:dyDescent="0.25">
      <c r="C661" s="127" t="s">
        <v>292</v>
      </c>
      <c r="D661" s="128">
        <f>AVERAGE(D662:D663)</f>
        <v>0</v>
      </c>
    </row>
    <row r="662" spans="3:4" x14ac:dyDescent="0.25">
      <c r="C662" s="129" t="s">
        <v>722</v>
      </c>
      <c r="D662" s="128">
        <f>J463</f>
        <v>0</v>
      </c>
    </row>
    <row r="663" spans="3:4" x14ac:dyDescent="0.25">
      <c r="C663" s="129" t="s">
        <v>721</v>
      </c>
      <c r="D663" s="128">
        <f>J467</f>
        <v>0</v>
      </c>
    </row>
    <row r="664" spans="3:4" x14ac:dyDescent="0.25">
      <c r="C664" s="127" t="s">
        <v>310</v>
      </c>
      <c r="D664" s="128">
        <f>AVERAGE(D665:D666)</f>
        <v>0</v>
      </c>
    </row>
    <row r="665" spans="3:4" x14ac:dyDescent="0.25">
      <c r="C665" s="129" t="s">
        <v>720</v>
      </c>
      <c r="D665" s="128">
        <f>J495</f>
        <v>0</v>
      </c>
    </row>
    <row r="666" spans="3:4" x14ac:dyDescent="0.25">
      <c r="C666" s="129" t="s">
        <v>719</v>
      </c>
      <c r="D666" s="128">
        <f>J513</f>
        <v>0</v>
      </c>
    </row>
    <row r="667" spans="3:4" x14ac:dyDescent="0.25">
      <c r="C667" s="127" t="s">
        <v>337</v>
      </c>
      <c r="D667" s="128">
        <f>D668</f>
        <v>0</v>
      </c>
    </row>
    <row r="668" spans="3:4" ht="15.75" thickBot="1" x14ac:dyDescent="0.3">
      <c r="C668" s="133" t="s">
        <v>718</v>
      </c>
      <c r="D668" s="130">
        <f>J575</f>
        <v>0</v>
      </c>
    </row>
    <row r="669" spans="3:4" ht="15.75" thickBot="1" x14ac:dyDescent="0.3">
      <c r="C669" s="131" t="s">
        <v>717</v>
      </c>
      <c r="D669" s="132">
        <f>AVERAGE(D625,D633,D634,D649,D661,D664,D667)</f>
        <v>0</v>
      </c>
    </row>
  </sheetData>
  <mergeCells count="43">
    <mergeCell ref="B7:C7"/>
    <mergeCell ref="C42:I42"/>
    <mergeCell ref="J4:J5"/>
    <mergeCell ref="B1:J2"/>
    <mergeCell ref="E4:F5"/>
    <mergeCell ref="B4:C5"/>
    <mergeCell ref="D4:D5"/>
    <mergeCell ref="G4:I4"/>
    <mergeCell ref="C60:I60"/>
    <mergeCell ref="C111:I111"/>
    <mergeCell ref="B168:I168"/>
    <mergeCell ref="C8:I8"/>
    <mergeCell ref="C9:I9"/>
    <mergeCell ref="C59:I59"/>
    <mergeCell ref="B182:I182"/>
    <mergeCell ref="C194:I194"/>
    <mergeCell ref="C198:I198"/>
    <mergeCell ref="C209:I209"/>
    <mergeCell ref="C193:I193"/>
    <mergeCell ref="C224:I224"/>
    <mergeCell ref="C228:I228"/>
    <mergeCell ref="C240:I240"/>
    <mergeCell ref="C239:I239"/>
    <mergeCell ref="C223:I223"/>
    <mergeCell ref="C271:I271"/>
    <mergeCell ref="B285:I285"/>
    <mergeCell ref="C286:I286"/>
    <mergeCell ref="C287:I287"/>
    <mergeCell ref="C270:I270"/>
    <mergeCell ref="C313:I313"/>
    <mergeCell ref="C314:I314"/>
    <mergeCell ref="C324:I324"/>
    <mergeCell ref="C339:I339"/>
    <mergeCell ref="C296:I296"/>
    <mergeCell ref="C513:I513"/>
    <mergeCell ref="B574:I574"/>
    <mergeCell ref="C575:I575"/>
    <mergeCell ref="C382:I382"/>
    <mergeCell ref="C383:I383"/>
    <mergeCell ref="B462:I462"/>
    <mergeCell ref="C467:I467"/>
    <mergeCell ref="C495:I495"/>
    <mergeCell ref="B494:I494"/>
  </mergeCells>
  <conditionalFormatting sqref="H41 H45 H58 H69 H80 H97 H110 H133 H148 H157 H167 H171 H178 H181 H186 H189 H192 H197 H201 H208 H212 H222 H227 H231 H238 H243 H247 H255 H259 H269 H274 H284 H295 H312 H323 H338 H356 H363 H376 H381 H386 H389 H392 H404 H407 H414 H421 H427 H432 H451 H454 H458 H461 H466 H476 H490 H493 H498 H505 H512 H516 H519 H522 H525 H533 H539 H554 H561 H569 H438 H443 H448">
    <cfRule type="cellIs" dxfId="133" priority="814" operator="equal">
      <formula>"si cumple"</formula>
    </cfRule>
    <cfRule type="cellIs" dxfId="132" priority="842" operator="equal">
      <formula>"No cumple"</formula>
    </cfRule>
    <cfRule type="cellIs" dxfId="131" priority="843" operator="greaterThan">
      <formula>$F$10</formula>
    </cfRule>
  </conditionalFormatting>
  <conditionalFormatting sqref="G41 G45 G58 G69 G80 G97 G110 G133 G148 G157 G167 G171 G178 G181 G186 G189 G192 G197 G201 G208 G212 G222 G227 G231 G238 G243 G247 G255 G259 G269 G274 G284 G295 G312 G323 G338 G356 G363 G376 G381 G386 G389 G392 G404 G407 G414 G421 G427 G432 G451 G454 G458 G461 G466 G476 G490 G493 G498 G505 G512 G516 G519 G522 G525 G533 G539 G554 G561 G569 G438 G443 G448">
    <cfRule type="cellIs" dxfId="130" priority="841" operator="equal">
      <formula>"No cumple"</formula>
    </cfRule>
  </conditionalFormatting>
  <conditionalFormatting sqref="H41 H45 H58 H69 H80 H97 H110 H133 H148 H157 H167 H171 H178 H181 H186 H189 H192 H197 H201 H208 H212 H222 H227 H231 H238 H243 H247 H255 H259 H269 H274 H284 H295 H312 H323 H338 H356 H363 H376 H381 H386 H389 H392 H404 H407 H414 H421 H427 H432 H451 H454 H458 H461 H466 H476 H490 H493 H498 H505 H512 H516 H519 H522 H525 H533 H539 H554 H561 H569 H438 H443 H448">
    <cfRule type="cellIs" dxfId="129" priority="839" operator="equal">
      <formula>"No cumple"</formula>
    </cfRule>
    <cfRule type="cellIs" dxfId="128" priority="840" operator="greaterThan">
      <formula>$F$10</formula>
    </cfRule>
  </conditionalFormatting>
  <conditionalFormatting sqref="H573">
    <cfRule type="cellIs" dxfId="127" priority="837" operator="equal">
      <formula>"No cumple"</formula>
    </cfRule>
    <cfRule type="cellIs" dxfId="126" priority="838" operator="greaterThan">
      <formula>$F$10</formula>
    </cfRule>
  </conditionalFormatting>
  <conditionalFormatting sqref="G573">
    <cfRule type="cellIs" dxfId="125" priority="836" operator="equal">
      <formula>"No cumple"</formula>
    </cfRule>
  </conditionalFormatting>
  <conditionalFormatting sqref="H578">
    <cfRule type="cellIs" dxfId="124" priority="834" operator="equal">
      <formula>"No cumple"</formula>
    </cfRule>
    <cfRule type="cellIs" dxfId="123" priority="835" operator="greaterThan">
      <formula>$F$10</formula>
    </cfRule>
  </conditionalFormatting>
  <conditionalFormatting sqref="G578">
    <cfRule type="cellIs" dxfId="122" priority="833" operator="equal">
      <formula>"No cumple"</formula>
    </cfRule>
  </conditionalFormatting>
  <conditionalFormatting sqref="H588">
    <cfRule type="cellIs" dxfId="121" priority="831" operator="equal">
      <formula>"No cumple"</formula>
    </cfRule>
    <cfRule type="cellIs" dxfId="120" priority="832" operator="greaterThan">
      <formula>$F$10</formula>
    </cfRule>
  </conditionalFormatting>
  <conditionalFormatting sqref="G588">
    <cfRule type="cellIs" dxfId="119" priority="830" operator="equal">
      <formula>"No cumple"</formula>
    </cfRule>
  </conditionalFormatting>
  <conditionalFormatting sqref="H591">
    <cfRule type="cellIs" dxfId="118" priority="828" operator="equal">
      <formula>"No cumple"</formula>
    </cfRule>
    <cfRule type="cellIs" dxfId="117" priority="829" operator="greaterThan">
      <formula>$F$10</formula>
    </cfRule>
  </conditionalFormatting>
  <conditionalFormatting sqref="G591">
    <cfRule type="cellIs" dxfId="116" priority="827" operator="equal">
      <formula>"No cumple"</formula>
    </cfRule>
  </conditionalFormatting>
  <conditionalFormatting sqref="H600">
    <cfRule type="cellIs" dxfId="115" priority="825" operator="equal">
      <formula>"No cumple"</formula>
    </cfRule>
    <cfRule type="cellIs" dxfId="114" priority="826" operator="greaterThan">
      <formula>$F$10</formula>
    </cfRule>
  </conditionalFormatting>
  <conditionalFormatting sqref="G600">
    <cfRule type="cellIs" dxfId="113" priority="824" operator="equal">
      <formula>"No cumple"</formula>
    </cfRule>
  </conditionalFormatting>
  <conditionalFormatting sqref="H608">
    <cfRule type="cellIs" dxfId="112" priority="822" operator="equal">
      <formula>"No cumple"</formula>
    </cfRule>
    <cfRule type="cellIs" dxfId="111" priority="823" operator="greaterThan">
      <formula>$F$10</formula>
    </cfRule>
  </conditionalFormatting>
  <conditionalFormatting sqref="G608">
    <cfRule type="cellIs" dxfId="110" priority="821" operator="equal">
      <formula>"No cumple"</formula>
    </cfRule>
  </conditionalFormatting>
  <conditionalFormatting sqref="H618">
    <cfRule type="cellIs" dxfId="109" priority="819" operator="equal">
      <formula>"No cumple"</formula>
    </cfRule>
    <cfRule type="cellIs" dxfId="108" priority="820" operator="greaterThan">
      <formula>$F$10</formula>
    </cfRule>
  </conditionalFormatting>
  <conditionalFormatting sqref="G618">
    <cfRule type="cellIs" dxfId="107" priority="818" operator="equal">
      <formula>"No cumple"</formula>
    </cfRule>
  </conditionalFormatting>
  <conditionalFormatting sqref="H621">
    <cfRule type="cellIs" dxfId="106" priority="816" operator="equal">
      <formula>"No cumple"</formula>
    </cfRule>
    <cfRule type="cellIs" dxfId="105" priority="817" operator="greaterThan">
      <formula>$F$10</formula>
    </cfRule>
  </conditionalFormatting>
  <conditionalFormatting sqref="G621">
    <cfRule type="cellIs" dxfId="104" priority="815" operator="equal">
      <formula>"No cumple"</formula>
    </cfRule>
  </conditionalFormatting>
  <conditionalFormatting sqref="H573">
    <cfRule type="cellIs" dxfId="103" priority="812" operator="equal">
      <formula>"No cumple"</formula>
    </cfRule>
    <cfRule type="cellIs" dxfId="102" priority="813" operator="greaterThan">
      <formula>$F$10</formula>
    </cfRule>
  </conditionalFormatting>
  <conditionalFormatting sqref="G573">
    <cfRule type="cellIs" dxfId="101" priority="811" operator="equal">
      <formula>"No cumple"</formula>
    </cfRule>
  </conditionalFormatting>
  <conditionalFormatting sqref="H573">
    <cfRule type="cellIs" dxfId="100" priority="809" operator="equal">
      <formula>"No cumple"</formula>
    </cfRule>
    <cfRule type="cellIs" dxfId="99" priority="810" operator="greaterThan">
      <formula>$F$10</formula>
    </cfRule>
  </conditionalFormatting>
  <conditionalFormatting sqref="G573">
    <cfRule type="cellIs" dxfId="98" priority="808" operator="equal">
      <formula>"No cumple"</formula>
    </cfRule>
  </conditionalFormatting>
  <conditionalFormatting sqref="H573">
    <cfRule type="cellIs" dxfId="97" priority="806" operator="equal">
      <formula>"No cumple"</formula>
    </cfRule>
    <cfRule type="cellIs" dxfId="96" priority="807" operator="greaterThan">
      <formula>$F$10</formula>
    </cfRule>
  </conditionalFormatting>
  <conditionalFormatting sqref="G573">
    <cfRule type="cellIs" dxfId="95" priority="805" operator="equal">
      <formula>"No cumple"</formula>
    </cfRule>
  </conditionalFormatting>
  <conditionalFormatting sqref="H573">
    <cfRule type="cellIs" dxfId="94" priority="802" operator="equal">
      <formula>"si cumple"</formula>
    </cfRule>
    <cfRule type="cellIs" dxfId="93" priority="803" operator="equal">
      <formula>"No cumple"</formula>
    </cfRule>
    <cfRule type="cellIs" dxfId="92" priority="804" operator="greaterThan">
      <formula>$F$10</formula>
    </cfRule>
  </conditionalFormatting>
  <conditionalFormatting sqref="G573">
    <cfRule type="cellIs" dxfId="91" priority="801" operator="equal">
      <formula>"No cumple"</formula>
    </cfRule>
  </conditionalFormatting>
  <conditionalFormatting sqref="H578">
    <cfRule type="cellIs" dxfId="90" priority="799" operator="equal">
      <formula>"No cumple"</formula>
    </cfRule>
    <cfRule type="cellIs" dxfId="89" priority="800" operator="greaterThan">
      <formula>$F$10</formula>
    </cfRule>
  </conditionalFormatting>
  <conditionalFormatting sqref="G578">
    <cfRule type="cellIs" dxfId="88" priority="798" operator="equal">
      <formula>"No cumple"</formula>
    </cfRule>
  </conditionalFormatting>
  <conditionalFormatting sqref="H578">
    <cfRule type="cellIs" dxfId="87" priority="796" operator="equal">
      <formula>"No cumple"</formula>
    </cfRule>
    <cfRule type="cellIs" dxfId="86" priority="797" operator="greaterThan">
      <formula>$F$10</formula>
    </cfRule>
  </conditionalFormatting>
  <conditionalFormatting sqref="G578">
    <cfRule type="cellIs" dxfId="85" priority="795" operator="equal">
      <formula>"No cumple"</formula>
    </cfRule>
  </conditionalFormatting>
  <conditionalFormatting sqref="H578">
    <cfRule type="cellIs" dxfId="84" priority="793" operator="equal">
      <formula>"No cumple"</formula>
    </cfRule>
    <cfRule type="cellIs" dxfId="83" priority="794" operator="greaterThan">
      <formula>$F$10</formula>
    </cfRule>
  </conditionalFormatting>
  <conditionalFormatting sqref="G578">
    <cfRule type="cellIs" dxfId="82" priority="792" operator="equal">
      <formula>"No cumple"</formula>
    </cfRule>
  </conditionalFormatting>
  <conditionalFormatting sqref="H578">
    <cfRule type="cellIs" dxfId="81" priority="789" operator="equal">
      <formula>"si cumple"</formula>
    </cfRule>
    <cfRule type="cellIs" dxfId="80" priority="790" operator="equal">
      <formula>"No cumple"</formula>
    </cfRule>
    <cfRule type="cellIs" dxfId="79" priority="791" operator="greaterThan">
      <formula>$F$10</formula>
    </cfRule>
  </conditionalFormatting>
  <conditionalFormatting sqref="G578">
    <cfRule type="cellIs" dxfId="78" priority="788" operator="equal">
      <formula>"No cumple"</formula>
    </cfRule>
  </conditionalFormatting>
  <conditionalFormatting sqref="H588">
    <cfRule type="cellIs" dxfId="77" priority="786" operator="equal">
      <formula>"No cumple"</formula>
    </cfRule>
    <cfRule type="cellIs" dxfId="76" priority="787" operator="greaterThan">
      <formula>$F$10</formula>
    </cfRule>
  </conditionalFormatting>
  <conditionalFormatting sqref="G588">
    <cfRule type="cellIs" dxfId="75" priority="785" operator="equal">
      <formula>"No cumple"</formula>
    </cfRule>
  </conditionalFormatting>
  <conditionalFormatting sqref="H588">
    <cfRule type="cellIs" dxfId="74" priority="783" operator="equal">
      <formula>"No cumple"</formula>
    </cfRule>
    <cfRule type="cellIs" dxfId="73" priority="784" operator="greaterThan">
      <formula>$F$10</formula>
    </cfRule>
  </conditionalFormatting>
  <conditionalFormatting sqref="G588">
    <cfRule type="cellIs" dxfId="72" priority="782" operator="equal">
      <formula>"No cumple"</formula>
    </cfRule>
  </conditionalFormatting>
  <conditionalFormatting sqref="H588">
    <cfRule type="cellIs" dxfId="71" priority="780" operator="equal">
      <formula>"No cumple"</formula>
    </cfRule>
    <cfRule type="cellIs" dxfId="70" priority="781" operator="greaterThan">
      <formula>$F$10</formula>
    </cfRule>
  </conditionalFormatting>
  <conditionalFormatting sqref="G588">
    <cfRule type="cellIs" dxfId="69" priority="779" operator="equal">
      <formula>"No cumple"</formula>
    </cfRule>
  </conditionalFormatting>
  <conditionalFormatting sqref="H588">
    <cfRule type="cellIs" dxfId="68" priority="776" operator="equal">
      <formula>"si cumple"</formula>
    </cfRule>
    <cfRule type="cellIs" dxfId="67" priority="777" operator="equal">
      <formula>"No cumple"</formula>
    </cfRule>
    <cfRule type="cellIs" dxfId="66" priority="778" operator="greaterThan">
      <formula>$F$10</formula>
    </cfRule>
  </conditionalFormatting>
  <conditionalFormatting sqref="G588">
    <cfRule type="cellIs" dxfId="65" priority="775" operator="equal">
      <formula>"No cumple"</formula>
    </cfRule>
  </conditionalFormatting>
  <conditionalFormatting sqref="H591">
    <cfRule type="cellIs" dxfId="64" priority="773" operator="equal">
      <formula>"No cumple"</formula>
    </cfRule>
    <cfRule type="cellIs" dxfId="63" priority="774" operator="greaterThan">
      <formula>$F$10</formula>
    </cfRule>
  </conditionalFormatting>
  <conditionalFormatting sqref="G591">
    <cfRule type="cellIs" dxfId="62" priority="772" operator="equal">
      <formula>"No cumple"</formula>
    </cfRule>
  </conditionalFormatting>
  <conditionalFormatting sqref="H591">
    <cfRule type="cellIs" dxfId="61" priority="770" operator="equal">
      <formula>"No cumple"</formula>
    </cfRule>
    <cfRule type="cellIs" dxfId="60" priority="771" operator="greaterThan">
      <formula>$F$10</formula>
    </cfRule>
  </conditionalFormatting>
  <conditionalFormatting sqref="G591">
    <cfRule type="cellIs" dxfId="59" priority="769" operator="equal">
      <formula>"No cumple"</formula>
    </cfRule>
  </conditionalFormatting>
  <conditionalFormatting sqref="H591">
    <cfRule type="cellIs" dxfId="58" priority="767" operator="equal">
      <formula>"No cumple"</formula>
    </cfRule>
    <cfRule type="cellIs" dxfId="57" priority="768" operator="greaterThan">
      <formula>$F$10</formula>
    </cfRule>
  </conditionalFormatting>
  <conditionalFormatting sqref="G591">
    <cfRule type="cellIs" dxfId="56" priority="766" operator="equal">
      <formula>"No cumple"</formula>
    </cfRule>
  </conditionalFormatting>
  <conditionalFormatting sqref="H591">
    <cfRule type="cellIs" dxfId="55" priority="763" operator="equal">
      <formula>"si cumple"</formula>
    </cfRule>
    <cfRule type="cellIs" dxfId="54" priority="764" operator="equal">
      <formula>"No cumple"</formula>
    </cfRule>
    <cfRule type="cellIs" dxfId="53" priority="765" operator="greaterThan">
      <formula>$F$10</formula>
    </cfRule>
  </conditionalFormatting>
  <conditionalFormatting sqref="G591">
    <cfRule type="cellIs" dxfId="52" priority="762" operator="equal">
      <formula>"No cumple"</formula>
    </cfRule>
  </conditionalFormatting>
  <conditionalFormatting sqref="H600">
    <cfRule type="cellIs" dxfId="51" priority="760" operator="equal">
      <formula>"No cumple"</formula>
    </cfRule>
    <cfRule type="cellIs" dxfId="50" priority="761" operator="greaterThan">
      <formula>$F$10</formula>
    </cfRule>
  </conditionalFormatting>
  <conditionalFormatting sqref="G600">
    <cfRule type="cellIs" dxfId="49" priority="759" operator="equal">
      <formula>"No cumple"</formula>
    </cfRule>
  </conditionalFormatting>
  <conditionalFormatting sqref="H600">
    <cfRule type="cellIs" dxfId="48" priority="757" operator="equal">
      <formula>"No cumple"</formula>
    </cfRule>
    <cfRule type="cellIs" dxfId="47" priority="758" operator="greaterThan">
      <formula>$F$10</formula>
    </cfRule>
  </conditionalFormatting>
  <conditionalFormatting sqref="G600">
    <cfRule type="cellIs" dxfId="46" priority="756" operator="equal">
      <formula>"No cumple"</formula>
    </cfRule>
  </conditionalFormatting>
  <conditionalFormatting sqref="H600">
    <cfRule type="cellIs" dxfId="45" priority="754" operator="equal">
      <formula>"No cumple"</formula>
    </cfRule>
    <cfRule type="cellIs" dxfId="44" priority="755" operator="greaterThan">
      <formula>$F$10</formula>
    </cfRule>
  </conditionalFormatting>
  <conditionalFormatting sqref="G600">
    <cfRule type="cellIs" dxfId="43" priority="753" operator="equal">
      <formula>"No cumple"</formula>
    </cfRule>
  </conditionalFormatting>
  <conditionalFormatting sqref="H600">
    <cfRule type="cellIs" dxfId="42" priority="750" operator="equal">
      <formula>"si cumple"</formula>
    </cfRule>
    <cfRule type="cellIs" dxfId="41" priority="751" operator="equal">
      <formula>"No cumple"</formula>
    </cfRule>
    <cfRule type="cellIs" dxfId="40" priority="752" operator="greaterThan">
      <formula>$F$10</formula>
    </cfRule>
  </conditionalFormatting>
  <conditionalFormatting sqref="G600">
    <cfRule type="cellIs" dxfId="39" priority="749" operator="equal">
      <formula>"No cumple"</formula>
    </cfRule>
  </conditionalFormatting>
  <conditionalFormatting sqref="H608">
    <cfRule type="cellIs" dxfId="38" priority="747" operator="equal">
      <formula>"No cumple"</formula>
    </cfRule>
    <cfRule type="cellIs" dxfId="37" priority="748" operator="greaterThan">
      <formula>$F$10</formula>
    </cfRule>
  </conditionalFormatting>
  <conditionalFormatting sqref="G608">
    <cfRule type="cellIs" dxfId="36" priority="746" operator="equal">
      <formula>"No cumple"</formula>
    </cfRule>
  </conditionalFormatting>
  <conditionalFormatting sqref="H608">
    <cfRule type="cellIs" dxfId="35" priority="744" operator="equal">
      <formula>"No cumple"</formula>
    </cfRule>
    <cfRule type="cellIs" dxfId="34" priority="745" operator="greaterThan">
      <formula>$F$10</formula>
    </cfRule>
  </conditionalFormatting>
  <conditionalFormatting sqref="G608">
    <cfRule type="cellIs" dxfId="33" priority="743" operator="equal">
      <formula>"No cumple"</formula>
    </cfRule>
  </conditionalFormatting>
  <conditionalFormatting sqref="H608">
    <cfRule type="cellIs" dxfId="32" priority="741" operator="equal">
      <formula>"No cumple"</formula>
    </cfRule>
    <cfRule type="cellIs" dxfId="31" priority="742" operator="greaterThan">
      <formula>$F$10</formula>
    </cfRule>
  </conditionalFormatting>
  <conditionalFormatting sqref="G608">
    <cfRule type="cellIs" dxfId="30" priority="740" operator="equal">
      <formula>"No cumple"</formula>
    </cfRule>
  </conditionalFormatting>
  <conditionalFormatting sqref="H608">
    <cfRule type="cellIs" dxfId="29" priority="737" operator="equal">
      <formula>"si cumple"</formula>
    </cfRule>
    <cfRule type="cellIs" dxfId="28" priority="738" operator="equal">
      <formula>"No cumple"</formula>
    </cfRule>
    <cfRule type="cellIs" dxfId="27" priority="739" operator="greaterThan">
      <formula>$F$10</formula>
    </cfRule>
  </conditionalFormatting>
  <conditionalFormatting sqref="G608">
    <cfRule type="cellIs" dxfId="26" priority="736" operator="equal">
      <formula>"No cumple"</formula>
    </cfRule>
  </conditionalFormatting>
  <conditionalFormatting sqref="H618">
    <cfRule type="cellIs" dxfId="25" priority="734" operator="equal">
      <formula>"No cumple"</formula>
    </cfRule>
    <cfRule type="cellIs" dxfId="24" priority="735" operator="greaterThan">
      <formula>$F$10</formula>
    </cfRule>
  </conditionalFormatting>
  <conditionalFormatting sqref="G618">
    <cfRule type="cellIs" dxfId="23" priority="733" operator="equal">
      <formula>"No cumple"</formula>
    </cfRule>
  </conditionalFormatting>
  <conditionalFormatting sqref="H618">
    <cfRule type="cellIs" dxfId="22" priority="731" operator="equal">
      <formula>"No cumple"</formula>
    </cfRule>
    <cfRule type="cellIs" dxfId="21" priority="732" operator="greaterThan">
      <formula>$F$10</formula>
    </cfRule>
  </conditionalFormatting>
  <conditionalFormatting sqref="G618">
    <cfRule type="cellIs" dxfId="20" priority="730" operator="equal">
      <formula>"No cumple"</formula>
    </cfRule>
  </conditionalFormatting>
  <conditionalFormatting sqref="H618">
    <cfRule type="cellIs" dxfId="19" priority="728" operator="equal">
      <formula>"No cumple"</formula>
    </cfRule>
    <cfRule type="cellIs" dxfId="18" priority="729" operator="greaterThan">
      <formula>$F$10</formula>
    </cfRule>
  </conditionalFormatting>
  <conditionalFormatting sqref="G618">
    <cfRule type="cellIs" dxfId="17" priority="727" operator="equal">
      <formula>"No cumple"</formula>
    </cfRule>
  </conditionalFormatting>
  <conditionalFormatting sqref="H618">
    <cfRule type="cellIs" dxfId="16" priority="724" operator="equal">
      <formula>"si cumple"</formula>
    </cfRule>
    <cfRule type="cellIs" dxfId="15" priority="725" operator="equal">
      <formula>"No cumple"</formula>
    </cfRule>
    <cfRule type="cellIs" dxfId="14" priority="726" operator="greaterThan">
      <formula>$F$10</formula>
    </cfRule>
  </conditionalFormatting>
  <conditionalFormatting sqref="G618">
    <cfRule type="cellIs" dxfId="13" priority="723" operator="equal">
      <formula>"No cumple"</formula>
    </cfRule>
  </conditionalFormatting>
  <conditionalFormatting sqref="H621">
    <cfRule type="cellIs" dxfId="12" priority="721" operator="equal">
      <formula>"No cumple"</formula>
    </cfRule>
    <cfRule type="cellIs" dxfId="11" priority="722" operator="greaterThan">
      <formula>$F$10</formula>
    </cfRule>
  </conditionalFormatting>
  <conditionalFormatting sqref="G621">
    <cfRule type="cellIs" dxfId="10" priority="720" operator="equal">
      <formula>"No cumple"</formula>
    </cfRule>
  </conditionalFormatting>
  <conditionalFormatting sqref="H621">
    <cfRule type="cellIs" dxfId="9" priority="718" operator="equal">
      <formula>"No cumple"</formula>
    </cfRule>
    <cfRule type="cellIs" dxfId="8" priority="719" operator="greaterThan">
      <formula>$F$10</formula>
    </cfRule>
  </conditionalFormatting>
  <conditionalFormatting sqref="G621">
    <cfRule type="cellIs" dxfId="7" priority="717" operator="equal">
      <formula>"No cumple"</formula>
    </cfRule>
  </conditionalFormatting>
  <conditionalFormatting sqref="H621">
    <cfRule type="cellIs" dxfId="6" priority="715" operator="equal">
      <formula>"No cumple"</formula>
    </cfRule>
    <cfRule type="cellIs" dxfId="5" priority="716" operator="greaterThan">
      <formula>$F$10</formula>
    </cfRule>
  </conditionalFormatting>
  <conditionalFormatting sqref="G621">
    <cfRule type="cellIs" dxfId="4" priority="714" operator="equal">
      <formula>"No cumple"</formula>
    </cfRule>
  </conditionalFormatting>
  <conditionalFormatting sqref="H621">
    <cfRule type="cellIs" dxfId="3" priority="711" operator="equal">
      <formula>"si cumple"</formula>
    </cfRule>
    <cfRule type="cellIs" dxfId="2" priority="712" operator="equal">
      <formula>"No cumple"</formula>
    </cfRule>
    <cfRule type="cellIs" dxfId="1" priority="713" operator="greaterThan">
      <formula>$F$10</formula>
    </cfRule>
  </conditionalFormatting>
  <conditionalFormatting sqref="G621">
    <cfRule type="cellIs" dxfId="0" priority="710" operator="equal">
      <formula>"No cumple"</formula>
    </cfRule>
  </conditionalFormatting>
  <conditionalFormatting sqref="J11">
    <cfRule type="iconSet" priority="590">
      <iconSet>
        <cfvo type="percent" val="0"/>
        <cfvo type="percent" val="33"/>
        <cfvo type="percent" val="100"/>
      </iconSet>
    </cfRule>
    <cfRule type="dataBar" priority="591">
      <dataBar>
        <cfvo type="num" val="0"/>
        <cfvo type="num" val="1"/>
        <color rgb="FF638EC6"/>
      </dataBar>
      <extLst>
        <ext xmlns:x14="http://schemas.microsoft.com/office/spreadsheetml/2009/9/main" uri="{B025F937-C7B1-47D3-B67F-A62EFF666E3E}">
          <x14:id>{8559C173-9732-40D9-8607-9183A344E5EF}</x14:id>
        </ext>
      </extLst>
    </cfRule>
  </conditionalFormatting>
  <conditionalFormatting sqref="J11">
    <cfRule type="iconSet" priority="589">
      <iconSet>
        <cfvo type="percent" val="0"/>
        <cfvo type="percent" val="33"/>
        <cfvo type="percent" val="67"/>
      </iconSet>
    </cfRule>
  </conditionalFormatting>
  <conditionalFormatting sqref="J11">
    <cfRule type="iconSet" priority="587">
      <iconSet>
        <cfvo type="percent" val="0"/>
        <cfvo type="percent" val="33"/>
        <cfvo type="percent" val="67"/>
      </iconSet>
    </cfRule>
    <cfRule type="colorScale" priority="588">
      <colorScale>
        <cfvo type="num" val="0"/>
        <cfvo type="percentile" val="50"/>
        <cfvo type="num" val="1"/>
        <color rgb="FFFF0000"/>
        <color rgb="FFFFEB84"/>
        <color theme="9" tint="-0.249977111117893"/>
      </colorScale>
    </cfRule>
  </conditionalFormatting>
  <conditionalFormatting sqref="J14">
    <cfRule type="iconSet" priority="585">
      <iconSet>
        <cfvo type="percent" val="0"/>
        <cfvo type="percent" val="33"/>
        <cfvo type="percent" val="100"/>
      </iconSet>
    </cfRule>
    <cfRule type="dataBar" priority="586">
      <dataBar>
        <cfvo type="num" val="0"/>
        <cfvo type="num" val="1"/>
        <color rgb="FF638EC6"/>
      </dataBar>
      <extLst>
        <ext xmlns:x14="http://schemas.microsoft.com/office/spreadsheetml/2009/9/main" uri="{B025F937-C7B1-47D3-B67F-A62EFF666E3E}">
          <x14:id>{40BCB330-622C-4616-B356-152215818E75}</x14:id>
        </ext>
      </extLst>
    </cfRule>
  </conditionalFormatting>
  <conditionalFormatting sqref="J14">
    <cfRule type="iconSet" priority="584">
      <iconSet>
        <cfvo type="percent" val="0"/>
        <cfvo type="percent" val="33"/>
        <cfvo type="percent" val="67"/>
      </iconSet>
    </cfRule>
  </conditionalFormatting>
  <conditionalFormatting sqref="J14">
    <cfRule type="iconSet" priority="582">
      <iconSet>
        <cfvo type="percent" val="0"/>
        <cfvo type="percent" val="33"/>
        <cfvo type="percent" val="67"/>
      </iconSet>
    </cfRule>
    <cfRule type="colorScale" priority="583">
      <colorScale>
        <cfvo type="num" val="0"/>
        <cfvo type="percentile" val="50"/>
        <cfvo type="num" val="1"/>
        <color rgb="FFFF0000"/>
        <color rgb="FFFFEB84"/>
        <color theme="9" tint="-0.249977111117893"/>
      </colorScale>
    </cfRule>
  </conditionalFormatting>
  <conditionalFormatting sqref="J20">
    <cfRule type="iconSet" priority="580">
      <iconSet>
        <cfvo type="percent" val="0"/>
        <cfvo type="percent" val="33"/>
        <cfvo type="percent" val="100"/>
      </iconSet>
    </cfRule>
    <cfRule type="dataBar" priority="581">
      <dataBar>
        <cfvo type="num" val="0"/>
        <cfvo type="num" val="1"/>
        <color rgb="FF638EC6"/>
      </dataBar>
      <extLst>
        <ext xmlns:x14="http://schemas.microsoft.com/office/spreadsheetml/2009/9/main" uri="{B025F937-C7B1-47D3-B67F-A62EFF666E3E}">
          <x14:id>{8E52E5D7-396E-4BD9-98CD-89810833BD16}</x14:id>
        </ext>
      </extLst>
    </cfRule>
  </conditionalFormatting>
  <conditionalFormatting sqref="J20">
    <cfRule type="iconSet" priority="579">
      <iconSet>
        <cfvo type="percent" val="0"/>
        <cfvo type="percent" val="33"/>
        <cfvo type="percent" val="67"/>
      </iconSet>
    </cfRule>
  </conditionalFormatting>
  <conditionalFormatting sqref="J20">
    <cfRule type="iconSet" priority="577">
      <iconSet>
        <cfvo type="percent" val="0"/>
        <cfvo type="percent" val="33"/>
        <cfvo type="percent" val="67"/>
      </iconSet>
    </cfRule>
    <cfRule type="colorScale" priority="578">
      <colorScale>
        <cfvo type="num" val="0"/>
        <cfvo type="percentile" val="50"/>
        <cfvo type="num" val="1"/>
        <color rgb="FFFF0000"/>
        <color rgb="FFFFEB84"/>
        <color theme="9" tint="-0.249977111117893"/>
      </colorScale>
    </cfRule>
  </conditionalFormatting>
  <conditionalFormatting sqref="J27:J28">
    <cfRule type="iconSet" priority="575">
      <iconSet>
        <cfvo type="percent" val="0"/>
        <cfvo type="percent" val="33"/>
        <cfvo type="percent" val="100"/>
      </iconSet>
    </cfRule>
    <cfRule type="dataBar" priority="576">
      <dataBar>
        <cfvo type="num" val="0"/>
        <cfvo type="num" val="1"/>
        <color rgb="FF638EC6"/>
      </dataBar>
      <extLst>
        <ext xmlns:x14="http://schemas.microsoft.com/office/spreadsheetml/2009/9/main" uri="{B025F937-C7B1-47D3-B67F-A62EFF666E3E}">
          <x14:id>{2FA86F36-107A-4034-A2DD-627267C14991}</x14:id>
        </ext>
      </extLst>
    </cfRule>
  </conditionalFormatting>
  <conditionalFormatting sqref="J27:J28">
    <cfRule type="iconSet" priority="574">
      <iconSet>
        <cfvo type="percent" val="0"/>
        <cfvo type="percent" val="33"/>
        <cfvo type="percent" val="67"/>
      </iconSet>
    </cfRule>
  </conditionalFormatting>
  <conditionalFormatting sqref="J27:J28">
    <cfRule type="iconSet" priority="572">
      <iconSet>
        <cfvo type="percent" val="0"/>
        <cfvo type="percent" val="33"/>
        <cfvo type="percent" val="67"/>
      </iconSet>
    </cfRule>
    <cfRule type="colorScale" priority="573">
      <colorScale>
        <cfvo type="num" val="0"/>
        <cfvo type="percentile" val="50"/>
        <cfvo type="num" val="1"/>
        <color rgb="FFFF0000"/>
        <color rgb="FFFFEB84"/>
        <color theme="9" tint="-0.249977111117893"/>
      </colorScale>
    </cfRule>
  </conditionalFormatting>
  <conditionalFormatting sqref="J35">
    <cfRule type="iconSet" priority="570">
      <iconSet>
        <cfvo type="percent" val="0"/>
        <cfvo type="percent" val="33"/>
        <cfvo type="percent" val="100"/>
      </iconSet>
    </cfRule>
    <cfRule type="dataBar" priority="571">
      <dataBar>
        <cfvo type="num" val="0"/>
        <cfvo type="num" val="1"/>
        <color rgb="FF638EC6"/>
      </dataBar>
      <extLst>
        <ext xmlns:x14="http://schemas.microsoft.com/office/spreadsheetml/2009/9/main" uri="{B025F937-C7B1-47D3-B67F-A62EFF666E3E}">
          <x14:id>{FA229781-3ABA-4D8F-8735-41B4C5B4AB19}</x14:id>
        </ext>
      </extLst>
    </cfRule>
  </conditionalFormatting>
  <conditionalFormatting sqref="J35">
    <cfRule type="iconSet" priority="569">
      <iconSet>
        <cfvo type="percent" val="0"/>
        <cfvo type="percent" val="33"/>
        <cfvo type="percent" val="67"/>
      </iconSet>
    </cfRule>
  </conditionalFormatting>
  <conditionalFormatting sqref="J35">
    <cfRule type="iconSet" priority="567">
      <iconSet>
        <cfvo type="percent" val="0"/>
        <cfvo type="percent" val="33"/>
        <cfvo type="percent" val="67"/>
      </iconSet>
    </cfRule>
    <cfRule type="colorScale" priority="568">
      <colorScale>
        <cfvo type="num" val="0"/>
        <cfvo type="percentile" val="50"/>
        <cfvo type="num" val="1"/>
        <color rgb="FFFF0000"/>
        <color rgb="FFFFEB84"/>
        <color theme="9" tint="-0.249977111117893"/>
      </colorScale>
    </cfRule>
  </conditionalFormatting>
  <conditionalFormatting sqref="J40">
    <cfRule type="iconSet" priority="565">
      <iconSet>
        <cfvo type="percent" val="0"/>
        <cfvo type="percent" val="33"/>
        <cfvo type="percent" val="100"/>
      </iconSet>
    </cfRule>
    <cfRule type="dataBar" priority="566">
      <dataBar>
        <cfvo type="num" val="0"/>
        <cfvo type="num" val="1"/>
        <color rgb="FF638EC6"/>
      </dataBar>
      <extLst>
        <ext xmlns:x14="http://schemas.microsoft.com/office/spreadsheetml/2009/9/main" uri="{B025F937-C7B1-47D3-B67F-A62EFF666E3E}">
          <x14:id>{06FE2608-7D38-4B8A-BB21-F8FDFEEFE419}</x14:id>
        </ext>
      </extLst>
    </cfRule>
  </conditionalFormatting>
  <conditionalFormatting sqref="J40">
    <cfRule type="iconSet" priority="564">
      <iconSet>
        <cfvo type="percent" val="0"/>
        <cfvo type="percent" val="33"/>
        <cfvo type="percent" val="67"/>
      </iconSet>
    </cfRule>
  </conditionalFormatting>
  <conditionalFormatting sqref="J40">
    <cfRule type="iconSet" priority="562">
      <iconSet>
        <cfvo type="percent" val="0"/>
        <cfvo type="percent" val="33"/>
        <cfvo type="percent" val="67"/>
      </iconSet>
    </cfRule>
    <cfRule type="colorScale" priority="563">
      <colorScale>
        <cfvo type="num" val="0"/>
        <cfvo type="percentile" val="50"/>
        <cfvo type="num" val="1"/>
        <color rgb="FFFF0000"/>
        <color rgb="FFFFEB84"/>
        <color theme="9" tint="-0.249977111117893"/>
      </colorScale>
    </cfRule>
  </conditionalFormatting>
  <conditionalFormatting sqref="J44">
    <cfRule type="iconSet" priority="560">
      <iconSet>
        <cfvo type="percent" val="0"/>
        <cfvo type="percent" val="33"/>
        <cfvo type="percent" val="100"/>
      </iconSet>
    </cfRule>
    <cfRule type="dataBar" priority="561">
      <dataBar>
        <cfvo type="num" val="0"/>
        <cfvo type="num" val="1"/>
        <color rgb="FF638EC6"/>
      </dataBar>
      <extLst>
        <ext xmlns:x14="http://schemas.microsoft.com/office/spreadsheetml/2009/9/main" uri="{B025F937-C7B1-47D3-B67F-A62EFF666E3E}">
          <x14:id>{8D2F83F6-A7D8-4859-929D-DCBF883FE508}</x14:id>
        </ext>
      </extLst>
    </cfRule>
  </conditionalFormatting>
  <conditionalFormatting sqref="J44">
    <cfRule type="iconSet" priority="559">
      <iconSet>
        <cfvo type="percent" val="0"/>
        <cfvo type="percent" val="33"/>
        <cfvo type="percent" val="67"/>
      </iconSet>
    </cfRule>
  </conditionalFormatting>
  <conditionalFormatting sqref="J44">
    <cfRule type="iconSet" priority="557">
      <iconSet>
        <cfvo type="percent" val="0"/>
        <cfvo type="percent" val="33"/>
        <cfvo type="percent" val="67"/>
      </iconSet>
    </cfRule>
    <cfRule type="colorScale" priority="558">
      <colorScale>
        <cfvo type="num" val="0"/>
        <cfvo type="percentile" val="50"/>
        <cfvo type="num" val="1"/>
        <color rgb="FFFF0000"/>
        <color rgb="FFFFEB84"/>
        <color theme="9" tint="-0.249977111117893"/>
      </colorScale>
    </cfRule>
  </conditionalFormatting>
  <conditionalFormatting sqref="J57">
    <cfRule type="iconSet" priority="555">
      <iconSet>
        <cfvo type="percent" val="0"/>
        <cfvo type="percent" val="33"/>
        <cfvo type="percent" val="100"/>
      </iconSet>
    </cfRule>
    <cfRule type="dataBar" priority="556">
      <dataBar>
        <cfvo type="num" val="0"/>
        <cfvo type="num" val="1"/>
        <color rgb="FF638EC6"/>
      </dataBar>
      <extLst>
        <ext xmlns:x14="http://schemas.microsoft.com/office/spreadsheetml/2009/9/main" uri="{B025F937-C7B1-47D3-B67F-A62EFF666E3E}">
          <x14:id>{DFDE8F56-C452-47DA-AB18-11764CC05B5A}</x14:id>
        </ext>
      </extLst>
    </cfRule>
  </conditionalFormatting>
  <conditionalFormatting sqref="J57">
    <cfRule type="iconSet" priority="554">
      <iconSet>
        <cfvo type="percent" val="0"/>
        <cfvo type="percent" val="33"/>
        <cfvo type="percent" val="67"/>
      </iconSet>
    </cfRule>
  </conditionalFormatting>
  <conditionalFormatting sqref="J57">
    <cfRule type="iconSet" priority="552">
      <iconSet>
        <cfvo type="percent" val="0"/>
        <cfvo type="percent" val="33"/>
        <cfvo type="percent" val="67"/>
      </iconSet>
    </cfRule>
    <cfRule type="colorScale" priority="553">
      <colorScale>
        <cfvo type="num" val="0"/>
        <cfvo type="percentile" val="50"/>
        <cfvo type="num" val="1"/>
        <color rgb="FFFF0000"/>
        <color rgb="FFFFEB84"/>
        <color theme="9" tint="-0.249977111117893"/>
      </colorScale>
    </cfRule>
  </conditionalFormatting>
  <conditionalFormatting sqref="J68">
    <cfRule type="iconSet" priority="550">
      <iconSet>
        <cfvo type="percent" val="0"/>
        <cfvo type="percent" val="33"/>
        <cfvo type="percent" val="100"/>
      </iconSet>
    </cfRule>
    <cfRule type="dataBar" priority="551">
      <dataBar>
        <cfvo type="num" val="0"/>
        <cfvo type="num" val="1"/>
        <color rgb="FF638EC6"/>
      </dataBar>
      <extLst>
        <ext xmlns:x14="http://schemas.microsoft.com/office/spreadsheetml/2009/9/main" uri="{B025F937-C7B1-47D3-B67F-A62EFF666E3E}">
          <x14:id>{6E7D67AF-388E-4524-A6C0-D732CB08F45E}</x14:id>
        </ext>
      </extLst>
    </cfRule>
  </conditionalFormatting>
  <conditionalFormatting sqref="J68">
    <cfRule type="iconSet" priority="549">
      <iconSet>
        <cfvo type="percent" val="0"/>
        <cfvo type="percent" val="33"/>
        <cfvo type="percent" val="67"/>
      </iconSet>
    </cfRule>
  </conditionalFormatting>
  <conditionalFormatting sqref="J68">
    <cfRule type="iconSet" priority="547">
      <iconSet>
        <cfvo type="percent" val="0"/>
        <cfvo type="percent" val="33"/>
        <cfvo type="percent" val="67"/>
      </iconSet>
    </cfRule>
    <cfRule type="colorScale" priority="548">
      <colorScale>
        <cfvo type="num" val="0"/>
        <cfvo type="percentile" val="50"/>
        <cfvo type="num" val="1"/>
        <color rgb="FFFF0000"/>
        <color rgb="FFFFEB84"/>
        <color theme="9" tint="-0.249977111117893"/>
      </colorScale>
    </cfRule>
  </conditionalFormatting>
  <conditionalFormatting sqref="J79">
    <cfRule type="iconSet" priority="545">
      <iconSet>
        <cfvo type="percent" val="0"/>
        <cfvo type="percent" val="33"/>
        <cfvo type="percent" val="100"/>
      </iconSet>
    </cfRule>
    <cfRule type="dataBar" priority="546">
      <dataBar>
        <cfvo type="num" val="0"/>
        <cfvo type="num" val="1"/>
        <color rgb="FF638EC6"/>
      </dataBar>
      <extLst>
        <ext xmlns:x14="http://schemas.microsoft.com/office/spreadsheetml/2009/9/main" uri="{B025F937-C7B1-47D3-B67F-A62EFF666E3E}">
          <x14:id>{1F20B80E-C09D-4CEC-83A1-F5160E193D5A}</x14:id>
        </ext>
      </extLst>
    </cfRule>
  </conditionalFormatting>
  <conditionalFormatting sqref="J79">
    <cfRule type="iconSet" priority="544">
      <iconSet>
        <cfvo type="percent" val="0"/>
        <cfvo type="percent" val="33"/>
        <cfvo type="percent" val="67"/>
      </iconSet>
    </cfRule>
  </conditionalFormatting>
  <conditionalFormatting sqref="J79">
    <cfRule type="iconSet" priority="542">
      <iconSet>
        <cfvo type="percent" val="0"/>
        <cfvo type="percent" val="33"/>
        <cfvo type="percent" val="67"/>
      </iconSet>
    </cfRule>
    <cfRule type="colorScale" priority="543">
      <colorScale>
        <cfvo type="num" val="0"/>
        <cfvo type="percentile" val="50"/>
        <cfvo type="num" val="1"/>
        <color rgb="FFFF0000"/>
        <color rgb="FFFFEB84"/>
        <color theme="9" tint="-0.249977111117893"/>
      </colorScale>
    </cfRule>
  </conditionalFormatting>
  <conditionalFormatting sqref="J96">
    <cfRule type="iconSet" priority="540">
      <iconSet>
        <cfvo type="percent" val="0"/>
        <cfvo type="percent" val="33"/>
        <cfvo type="percent" val="100"/>
      </iconSet>
    </cfRule>
    <cfRule type="dataBar" priority="541">
      <dataBar>
        <cfvo type="num" val="0"/>
        <cfvo type="num" val="1"/>
        <color rgb="FF638EC6"/>
      </dataBar>
      <extLst>
        <ext xmlns:x14="http://schemas.microsoft.com/office/spreadsheetml/2009/9/main" uri="{B025F937-C7B1-47D3-B67F-A62EFF666E3E}">
          <x14:id>{808F046B-6A0D-497D-9817-19002E38018E}</x14:id>
        </ext>
      </extLst>
    </cfRule>
  </conditionalFormatting>
  <conditionalFormatting sqref="J96">
    <cfRule type="iconSet" priority="539">
      <iconSet>
        <cfvo type="percent" val="0"/>
        <cfvo type="percent" val="33"/>
        <cfvo type="percent" val="67"/>
      </iconSet>
    </cfRule>
  </conditionalFormatting>
  <conditionalFormatting sqref="J96">
    <cfRule type="iconSet" priority="537">
      <iconSet>
        <cfvo type="percent" val="0"/>
        <cfvo type="percent" val="33"/>
        <cfvo type="percent" val="67"/>
      </iconSet>
    </cfRule>
    <cfRule type="colorScale" priority="538">
      <colorScale>
        <cfvo type="num" val="0"/>
        <cfvo type="percentile" val="50"/>
        <cfvo type="num" val="1"/>
        <color rgb="FFFF0000"/>
        <color rgb="FFFFEB84"/>
        <color theme="9" tint="-0.249977111117893"/>
      </colorScale>
    </cfRule>
  </conditionalFormatting>
  <conditionalFormatting sqref="J109">
    <cfRule type="iconSet" priority="535">
      <iconSet>
        <cfvo type="percent" val="0"/>
        <cfvo type="percent" val="33"/>
        <cfvo type="percent" val="100"/>
      </iconSet>
    </cfRule>
    <cfRule type="dataBar" priority="536">
      <dataBar>
        <cfvo type="num" val="0"/>
        <cfvo type="num" val="1"/>
        <color rgb="FF638EC6"/>
      </dataBar>
      <extLst>
        <ext xmlns:x14="http://schemas.microsoft.com/office/spreadsheetml/2009/9/main" uri="{B025F937-C7B1-47D3-B67F-A62EFF666E3E}">
          <x14:id>{F84ABAEA-959E-46A8-9504-AE03B0952FA3}</x14:id>
        </ext>
      </extLst>
    </cfRule>
  </conditionalFormatting>
  <conditionalFormatting sqref="J109">
    <cfRule type="iconSet" priority="534">
      <iconSet>
        <cfvo type="percent" val="0"/>
        <cfvo type="percent" val="33"/>
        <cfvo type="percent" val="67"/>
      </iconSet>
    </cfRule>
  </conditionalFormatting>
  <conditionalFormatting sqref="J109">
    <cfRule type="iconSet" priority="532">
      <iconSet>
        <cfvo type="percent" val="0"/>
        <cfvo type="percent" val="33"/>
        <cfvo type="percent" val="67"/>
      </iconSet>
    </cfRule>
    <cfRule type="colorScale" priority="533">
      <colorScale>
        <cfvo type="num" val="0"/>
        <cfvo type="percentile" val="50"/>
        <cfvo type="num" val="1"/>
        <color rgb="FFFF0000"/>
        <color rgb="FFFFEB84"/>
        <color theme="9" tint="-0.249977111117893"/>
      </colorScale>
    </cfRule>
  </conditionalFormatting>
  <conditionalFormatting sqref="J132">
    <cfRule type="iconSet" priority="530">
      <iconSet>
        <cfvo type="percent" val="0"/>
        <cfvo type="percent" val="33"/>
        <cfvo type="percent" val="100"/>
      </iconSet>
    </cfRule>
    <cfRule type="dataBar" priority="531">
      <dataBar>
        <cfvo type="num" val="0"/>
        <cfvo type="num" val="1"/>
        <color rgb="FF638EC6"/>
      </dataBar>
      <extLst>
        <ext xmlns:x14="http://schemas.microsoft.com/office/spreadsheetml/2009/9/main" uri="{B025F937-C7B1-47D3-B67F-A62EFF666E3E}">
          <x14:id>{35469FF3-EB8D-4FA9-91C4-053E970598B5}</x14:id>
        </ext>
      </extLst>
    </cfRule>
  </conditionalFormatting>
  <conditionalFormatting sqref="J132">
    <cfRule type="iconSet" priority="529">
      <iconSet>
        <cfvo type="percent" val="0"/>
        <cfvo type="percent" val="33"/>
        <cfvo type="percent" val="67"/>
      </iconSet>
    </cfRule>
  </conditionalFormatting>
  <conditionalFormatting sqref="J132">
    <cfRule type="iconSet" priority="527">
      <iconSet>
        <cfvo type="percent" val="0"/>
        <cfvo type="percent" val="33"/>
        <cfvo type="percent" val="67"/>
      </iconSet>
    </cfRule>
    <cfRule type="colorScale" priority="528">
      <colorScale>
        <cfvo type="num" val="0"/>
        <cfvo type="percentile" val="50"/>
        <cfvo type="num" val="1"/>
        <color rgb="FFFF0000"/>
        <color rgb="FFFFEB84"/>
        <color theme="9" tint="-0.249977111117893"/>
      </colorScale>
    </cfRule>
  </conditionalFormatting>
  <conditionalFormatting sqref="J147">
    <cfRule type="iconSet" priority="525">
      <iconSet>
        <cfvo type="percent" val="0"/>
        <cfvo type="percent" val="33"/>
        <cfvo type="percent" val="100"/>
      </iconSet>
    </cfRule>
    <cfRule type="dataBar" priority="526">
      <dataBar>
        <cfvo type="num" val="0"/>
        <cfvo type="num" val="1"/>
        <color rgb="FF638EC6"/>
      </dataBar>
      <extLst>
        <ext xmlns:x14="http://schemas.microsoft.com/office/spreadsheetml/2009/9/main" uri="{B025F937-C7B1-47D3-B67F-A62EFF666E3E}">
          <x14:id>{ED18CBA1-2415-460C-BC3F-5C624311281B}</x14:id>
        </ext>
      </extLst>
    </cfRule>
  </conditionalFormatting>
  <conditionalFormatting sqref="J147">
    <cfRule type="iconSet" priority="524">
      <iconSet>
        <cfvo type="percent" val="0"/>
        <cfvo type="percent" val="33"/>
        <cfvo type="percent" val="67"/>
      </iconSet>
    </cfRule>
  </conditionalFormatting>
  <conditionalFormatting sqref="J147">
    <cfRule type="iconSet" priority="522">
      <iconSet>
        <cfvo type="percent" val="0"/>
        <cfvo type="percent" val="33"/>
        <cfvo type="percent" val="67"/>
      </iconSet>
    </cfRule>
    <cfRule type="colorScale" priority="523">
      <colorScale>
        <cfvo type="num" val="0"/>
        <cfvo type="percentile" val="50"/>
        <cfvo type="num" val="1"/>
        <color rgb="FFFF0000"/>
        <color rgb="FFFFEB84"/>
        <color theme="9" tint="-0.249977111117893"/>
      </colorScale>
    </cfRule>
  </conditionalFormatting>
  <conditionalFormatting sqref="J156">
    <cfRule type="iconSet" priority="520">
      <iconSet>
        <cfvo type="percent" val="0"/>
        <cfvo type="percent" val="33"/>
        <cfvo type="percent" val="100"/>
      </iconSet>
    </cfRule>
    <cfRule type="dataBar" priority="521">
      <dataBar>
        <cfvo type="num" val="0"/>
        <cfvo type="num" val="1"/>
        <color rgb="FF638EC6"/>
      </dataBar>
      <extLst>
        <ext xmlns:x14="http://schemas.microsoft.com/office/spreadsheetml/2009/9/main" uri="{B025F937-C7B1-47D3-B67F-A62EFF666E3E}">
          <x14:id>{D6C662A6-27A4-4EA7-8EC2-03E213D6EA8C}</x14:id>
        </ext>
      </extLst>
    </cfRule>
  </conditionalFormatting>
  <conditionalFormatting sqref="J156">
    <cfRule type="iconSet" priority="519">
      <iconSet>
        <cfvo type="percent" val="0"/>
        <cfvo type="percent" val="33"/>
        <cfvo type="percent" val="67"/>
      </iconSet>
    </cfRule>
  </conditionalFormatting>
  <conditionalFormatting sqref="J156">
    <cfRule type="iconSet" priority="517">
      <iconSet>
        <cfvo type="percent" val="0"/>
        <cfvo type="percent" val="33"/>
        <cfvo type="percent" val="67"/>
      </iconSet>
    </cfRule>
    <cfRule type="colorScale" priority="518">
      <colorScale>
        <cfvo type="num" val="0"/>
        <cfvo type="percentile" val="50"/>
        <cfvo type="num" val="1"/>
        <color rgb="FFFF0000"/>
        <color rgb="FFFFEB84"/>
        <color theme="9" tint="-0.249977111117893"/>
      </colorScale>
    </cfRule>
  </conditionalFormatting>
  <conditionalFormatting sqref="J166">
    <cfRule type="iconSet" priority="515">
      <iconSet>
        <cfvo type="percent" val="0"/>
        <cfvo type="percent" val="33"/>
        <cfvo type="percent" val="100"/>
      </iconSet>
    </cfRule>
    <cfRule type="dataBar" priority="516">
      <dataBar>
        <cfvo type="num" val="0"/>
        <cfvo type="num" val="1"/>
        <color rgb="FF638EC6"/>
      </dataBar>
      <extLst>
        <ext xmlns:x14="http://schemas.microsoft.com/office/spreadsheetml/2009/9/main" uri="{B025F937-C7B1-47D3-B67F-A62EFF666E3E}">
          <x14:id>{75D7892A-C195-4765-9810-7CE99ACC5C2D}</x14:id>
        </ext>
      </extLst>
    </cfRule>
  </conditionalFormatting>
  <conditionalFormatting sqref="J166">
    <cfRule type="iconSet" priority="514">
      <iconSet>
        <cfvo type="percent" val="0"/>
        <cfvo type="percent" val="33"/>
        <cfvo type="percent" val="67"/>
      </iconSet>
    </cfRule>
  </conditionalFormatting>
  <conditionalFormatting sqref="J166">
    <cfRule type="iconSet" priority="512">
      <iconSet>
        <cfvo type="percent" val="0"/>
        <cfvo type="percent" val="33"/>
        <cfvo type="percent" val="67"/>
      </iconSet>
    </cfRule>
    <cfRule type="colorScale" priority="513">
      <colorScale>
        <cfvo type="num" val="0"/>
        <cfvo type="percentile" val="50"/>
        <cfvo type="num" val="1"/>
        <color rgb="FFFF0000"/>
        <color rgb="FFFFEB84"/>
        <color theme="9" tint="-0.249977111117893"/>
      </colorScale>
    </cfRule>
  </conditionalFormatting>
  <conditionalFormatting sqref="J170">
    <cfRule type="iconSet" priority="510">
      <iconSet>
        <cfvo type="percent" val="0"/>
        <cfvo type="percent" val="33"/>
        <cfvo type="percent" val="100"/>
      </iconSet>
    </cfRule>
    <cfRule type="dataBar" priority="511">
      <dataBar>
        <cfvo type="num" val="0"/>
        <cfvo type="num" val="1"/>
        <color rgb="FF638EC6"/>
      </dataBar>
      <extLst>
        <ext xmlns:x14="http://schemas.microsoft.com/office/spreadsheetml/2009/9/main" uri="{B025F937-C7B1-47D3-B67F-A62EFF666E3E}">
          <x14:id>{ADE7CB3C-2A39-4A2F-8DD9-3D9F5E7CCF62}</x14:id>
        </ext>
      </extLst>
    </cfRule>
  </conditionalFormatting>
  <conditionalFormatting sqref="J170">
    <cfRule type="iconSet" priority="509">
      <iconSet>
        <cfvo type="percent" val="0"/>
        <cfvo type="percent" val="33"/>
        <cfvo type="percent" val="67"/>
      </iconSet>
    </cfRule>
  </conditionalFormatting>
  <conditionalFormatting sqref="J170">
    <cfRule type="iconSet" priority="507">
      <iconSet>
        <cfvo type="percent" val="0"/>
        <cfvo type="percent" val="33"/>
        <cfvo type="percent" val="67"/>
      </iconSet>
    </cfRule>
    <cfRule type="colorScale" priority="508">
      <colorScale>
        <cfvo type="num" val="0"/>
        <cfvo type="percentile" val="50"/>
        <cfvo type="num" val="1"/>
        <color rgb="FFFF0000"/>
        <color rgb="FFFFEB84"/>
        <color theme="9" tint="-0.249977111117893"/>
      </colorScale>
    </cfRule>
  </conditionalFormatting>
  <conditionalFormatting sqref="J177">
    <cfRule type="iconSet" priority="505">
      <iconSet>
        <cfvo type="percent" val="0"/>
        <cfvo type="percent" val="33"/>
        <cfvo type="percent" val="100"/>
      </iconSet>
    </cfRule>
    <cfRule type="dataBar" priority="506">
      <dataBar>
        <cfvo type="num" val="0"/>
        <cfvo type="num" val="1"/>
        <color rgb="FF638EC6"/>
      </dataBar>
      <extLst>
        <ext xmlns:x14="http://schemas.microsoft.com/office/spreadsheetml/2009/9/main" uri="{B025F937-C7B1-47D3-B67F-A62EFF666E3E}">
          <x14:id>{D8EFDDA1-BC0B-4FF3-8589-9E7BC1383E71}</x14:id>
        </ext>
      </extLst>
    </cfRule>
  </conditionalFormatting>
  <conditionalFormatting sqref="J177">
    <cfRule type="iconSet" priority="504">
      <iconSet>
        <cfvo type="percent" val="0"/>
        <cfvo type="percent" val="33"/>
        <cfvo type="percent" val="67"/>
      </iconSet>
    </cfRule>
  </conditionalFormatting>
  <conditionalFormatting sqref="J177">
    <cfRule type="iconSet" priority="502">
      <iconSet>
        <cfvo type="percent" val="0"/>
        <cfvo type="percent" val="33"/>
        <cfvo type="percent" val="67"/>
      </iconSet>
    </cfRule>
    <cfRule type="colorScale" priority="503">
      <colorScale>
        <cfvo type="num" val="0"/>
        <cfvo type="percentile" val="50"/>
        <cfvo type="num" val="1"/>
        <color rgb="FFFF0000"/>
        <color rgb="FFFFEB84"/>
        <color theme="9" tint="-0.249977111117893"/>
      </colorScale>
    </cfRule>
  </conditionalFormatting>
  <conditionalFormatting sqref="J180">
    <cfRule type="iconSet" priority="500">
      <iconSet>
        <cfvo type="percent" val="0"/>
        <cfvo type="percent" val="33"/>
        <cfvo type="percent" val="100"/>
      </iconSet>
    </cfRule>
    <cfRule type="dataBar" priority="501">
      <dataBar>
        <cfvo type="num" val="0"/>
        <cfvo type="num" val="1"/>
        <color rgb="FF638EC6"/>
      </dataBar>
      <extLst>
        <ext xmlns:x14="http://schemas.microsoft.com/office/spreadsheetml/2009/9/main" uri="{B025F937-C7B1-47D3-B67F-A62EFF666E3E}">
          <x14:id>{3EA9C2AC-30A6-46B7-A65F-11C9B50336E2}</x14:id>
        </ext>
      </extLst>
    </cfRule>
  </conditionalFormatting>
  <conditionalFormatting sqref="J180">
    <cfRule type="iconSet" priority="499">
      <iconSet>
        <cfvo type="percent" val="0"/>
        <cfvo type="percent" val="33"/>
        <cfvo type="percent" val="67"/>
      </iconSet>
    </cfRule>
  </conditionalFormatting>
  <conditionalFormatting sqref="J180">
    <cfRule type="iconSet" priority="497">
      <iconSet>
        <cfvo type="percent" val="0"/>
        <cfvo type="percent" val="33"/>
        <cfvo type="percent" val="67"/>
      </iconSet>
    </cfRule>
    <cfRule type="colorScale" priority="498">
      <colorScale>
        <cfvo type="num" val="0"/>
        <cfvo type="percentile" val="50"/>
        <cfvo type="num" val="1"/>
        <color rgb="FFFF0000"/>
        <color rgb="FFFFEB84"/>
        <color theme="9" tint="-0.249977111117893"/>
      </colorScale>
    </cfRule>
  </conditionalFormatting>
  <conditionalFormatting sqref="J185">
    <cfRule type="iconSet" priority="495">
      <iconSet>
        <cfvo type="percent" val="0"/>
        <cfvo type="percent" val="33"/>
        <cfvo type="percent" val="100"/>
      </iconSet>
    </cfRule>
    <cfRule type="dataBar" priority="496">
      <dataBar>
        <cfvo type="num" val="0"/>
        <cfvo type="num" val="1"/>
        <color rgb="FF638EC6"/>
      </dataBar>
      <extLst>
        <ext xmlns:x14="http://schemas.microsoft.com/office/spreadsheetml/2009/9/main" uri="{B025F937-C7B1-47D3-B67F-A62EFF666E3E}">
          <x14:id>{8553BF79-E6C4-4B77-B899-67AACB0AB809}</x14:id>
        </ext>
      </extLst>
    </cfRule>
  </conditionalFormatting>
  <conditionalFormatting sqref="J185">
    <cfRule type="iconSet" priority="494">
      <iconSet>
        <cfvo type="percent" val="0"/>
        <cfvo type="percent" val="33"/>
        <cfvo type="percent" val="67"/>
      </iconSet>
    </cfRule>
  </conditionalFormatting>
  <conditionalFormatting sqref="J185">
    <cfRule type="iconSet" priority="492">
      <iconSet>
        <cfvo type="percent" val="0"/>
        <cfvo type="percent" val="33"/>
        <cfvo type="percent" val="67"/>
      </iconSet>
    </cfRule>
    <cfRule type="colorScale" priority="493">
      <colorScale>
        <cfvo type="num" val="0"/>
        <cfvo type="percentile" val="50"/>
        <cfvo type="num" val="1"/>
        <color rgb="FFFF0000"/>
        <color rgb="FFFFEB84"/>
        <color theme="9" tint="-0.249977111117893"/>
      </colorScale>
    </cfRule>
  </conditionalFormatting>
  <conditionalFormatting sqref="J188">
    <cfRule type="iconSet" priority="490">
      <iconSet>
        <cfvo type="percent" val="0"/>
        <cfvo type="percent" val="33"/>
        <cfvo type="percent" val="100"/>
      </iconSet>
    </cfRule>
    <cfRule type="dataBar" priority="491">
      <dataBar>
        <cfvo type="num" val="0"/>
        <cfvo type="num" val="1"/>
        <color rgb="FF638EC6"/>
      </dataBar>
      <extLst>
        <ext xmlns:x14="http://schemas.microsoft.com/office/spreadsheetml/2009/9/main" uri="{B025F937-C7B1-47D3-B67F-A62EFF666E3E}">
          <x14:id>{1855FADA-0BBA-4C25-AD2F-A4EFB5534B09}</x14:id>
        </ext>
      </extLst>
    </cfRule>
  </conditionalFormatting>
  <conditionalFormatting sqref="J188">
    <cfRule type="iconSet" priority="489">
      <iconSet>
        <cfvo type="percent" val="0"/>
        <cfvo type="percent" val="33"/>
        <cfvo type="percent" val="67"/>
      </iconSet>
    </cfRule>
  </conditionalFormatting>
  <conditionalFormatting sqref="J188">
    <cfRule type="iconSet" priority="487">
      <iconSet>
        <cfvo type="percent" val="0"/>
        <cfvo type="percent" val="33"/>
        <cfvo type="percent" val="67"/>
      </iconSet>
    </cfRule>
    <cfRule type="colorScale" priority="488">
      <colorScale>
        <cfvo type="num" val="0"/>
        <cfvo type="percentile" val="50"/>
        <cfvo type="num" val="1"/>
        <color rgb="FFFF0000"/>
        <color rgb="FFFFEB84"/>
        <color theme="9" tint="-0.249977111117893"/>
      </colorScale>
    </cfRule>
  </conditionalFormatting>
  <conditionalFormatting sqref="J191">
    <cfRule type="iconSet" priority="485">
      <iconSet>
        <cfvo type="percent" val="0"/>
        <cfvo type="percent" val="33"/>
        <cfvo type="percent" val="100"/>
      </iconSet>
    </cfRule>
    <cfRule type="dataBar" priority="486">
      <dataBar>
        <cfvo type="num" val="0"/>
        <cfvo type="num" val="1"/>
        <color rgb="FF638EC6"/>
      </dataBar>
      <extLst>
        <ext xmlns:x14="http://schemas.microsoft.com/office/spreadsheetml/2009/9/main" uri="{B025F937-C7B1-47D3-B67F-A62EFF666E3E}">
          <x14:id>{F31B0EC4-1C20-4C3A-9CBD-D81AC6526F8C}</x14:id>
        </ext>
      </extLst>
    </cfRule>
  </conditionalFormatting>
  <conditionalFormatting sqref="J191">
    <cfRule type="iconSet" priority="484">
      <iconSet>
        <cfvo type="percent" val="0"/>
        <cfvo type="percent" val="33"/>
        <cfvo type="percent" val="67"/>
      </iconSet>
    </cfRule>
  </conditionalFormatting>
  <conditionalFormatting sqref="J191">
    <cfRule type="iconSet" priority="482">
      <iconSet>
        <cfvo type="percent" val="0"/>
        <cfvo type="percent" val="33"/>
        <cfvo type="percent" val="67"/>
      </iconSet>
    </cfRule>
    <cfRule type="colorScale" priority="483">
      <colorScale>
        <cfvo type="num" val="0"/>
        <cfvo type="percentile" val="50"/>
        <cfvo type="num" val="1"/>
        <color rgb="FFFF0000"/>
        <color rgb="FFFFEB84"/>
        <color theme="9" tint="-0.249977111117893"/>
      </colorScale>
    </cfRule>
  </conditionalFormatting>
  <conditionalFormatting sqref="J196">
    <cfRule type="iconSet" priority="480">
      <iconSet>
        <cfvo type="percent" val="0"/>
        <cfvo type="percent" val="33"/>
        <cfvo type="percent" val="100"/>
      </iconSet>
    </cfRule>
    <cfRule type="dataBar" priority="481">
      <dataBar>
        <cfvo type="num" val="0"/>
        <cfvo type="num" val="1"/>
        <color rgb="FF638EC6"/>
      </dataBar>
      <extLst>
        <ext xmlns:x14="http://schemas.microsoft.com/office/spreadsheetml/2009/9/main" uri="{B025F937-C7B1-47D3-B67F-A62EFF666E3E}">
          <x14:id>{9E4A146B-0475-425A-B2E5-8850E06F3700}</x14:id>
        </ext>
      </extLst>
    </cfRule>
  </conditionalFormatting>
  <conditionalFormatting sqref="J196">
    <cfRule type="iconSet" priority="479">
      <iconSet>
        <cfvo type="percent" val="0"/>
        <cfvo type="percent" val="33"/>
        <cfvo type="percent" val="67"/>
      </iconSet>
    </cfRule>
  </conditionalFormatting>
  <conditionalFormatting sqref="J196">
    <cfRule type="iconSet" priority="477">
      <iconSet>
        <cfvo type="percent" val="0"/>
        <cfvo type="percent" val="33"/>
        <cfvo type="percent" val="67"/>
      </iconSet>
    </cfRule>
    <cfRule type="colorScale" priority="478">
      <colorScale>
        <cfvo type="num" val="0"/>
        <cfvo type="percentile" val="50"/>
        <cfvo type="num" val="1"/>
        <color rgb="FFFF0000"/>
        <color rgb="FFFFEB84"/>
        <color theme="9" tint="-0.249977111117893"/>
      </colorScale>
    </cfRule>
  </conditionalFormatting>
  <conditionalFormatting sqref="J200">
    <cfRule type="iconSet" priority="475">
      <iconSet>
        <cfvo type="percent" val="0"/>
        <cfvo type="percent" val="33"/>
        <cfvo type="percent" val="100"/>
      </iconSet>
    </cfRule>
    <cfRule type="dataBar" priority="476">
      <dataBar>
        <cfvo type="num" val="0"/>
        <cfvo type="num" val="1"/>
        <color rgb="FF638EC6"/>
      </dataBar>
      <extLst>
        <ext xmlns:x14="http://schemas.microsoft.com/office/spreadsheetml/2009/9/main" uri="{B025F937-C7B1-47D3-B67F-A62EFF666E3E}">
          <x14:id>{7BC49B11-967E-4B45-A506-48F13C7C72AA}</x14:id>
        </ext>
      </extLst>
    </cfRule>
  </conditionalFormatting>
  <conditionalFormatting sqref="J200">
    <cfRule type="iconSet" priority="474">
      <iconSet>
        <cfvo type="percent" val="0"/>
        <cfvo type="percent" val="33"/>
        <cfvo type="percent" val="67"/>
      </iconSet>
    </cfRule>
  </conditionalFormatting>
  <conditionalFormatting sqref="J200">
    <cfRule type="iconSet" priority="472">
      <iconSet>
        <cfvo type="percent" val="0"/>
        <cfvo type="percent" val="33"/>
        <cfvo type="percent" val="67"/>
      </iconSet>
    </cfRule>
    <cfRule type="colorScale" priority="473">
      <colorScale>
        <cfvo type="num" val="0"/>
        <cfvo type="percentile" val="50"/>
        <cfvo type="num" val="1"/>
        <color rgb="FFFF0000"/>
        <color rgb="FFFFEB84"/>
        <color theme="9" tint="-0.249977111117893"/>
      </colorScale>
    </cfRule>
  </conditionalFormatting>
  <conditionalFormatting sqref="J207">
    <cfRule type="iconSet" priority="470">
      <iconSet>
        <cfvo type="percent" val="0"/>
        <cfvo type="percent" val="33"/>
        <cfvo type="percent" val="100"/>
      </iconSet>
    </cfRule>
    <cfRule type="dataBar" priority="471">
      <dataBar>
        <cfvo type="num" val="0"/>
        <cfvo type="num" val="1"/>
        <color rgb="FF638EC6"/>
      </dataBar>
      <extLst>
        <ext xmlns:x14="http://schemas.microsoft.com/office/spreadsheetml/2009/9/main" uri="{B025F937-C7B1-47D3-B67F-A62EFF666E3E}">
          <x14:id>{03601808-6C8E-4E9B-80F9-E265BEB5ED3D}</x14:id>
        </ext>
      </extLst>
    </cfRule>
  </conditionalFormatting>
  <conditionalFormatting sqref="J207">
    <cfRule type="iconSet" priority="469">
      <iconSet>
        <cfvo type="percent" val="0"/>
        <cfvo type="percent" val="33"/>
        <cfvo type="percent" val="67"/>
      </iconSet>
    </cfRule>
  </conditionalFormatting>
  <conditionalFormatting sqref="J207">
    <cfRule type="iconSet" priority="467">
      <iconSet>
        <cfvo type="percent" val="0"/>
        <cfvo type="percent" val="33"/>
        <cfvo type="percent" val="67"/>
      </iconSet>
    </cfRule>
    <cfRule type="colorScale" priority="468">
      <colorScale>
        <cfvo type="num" val="0"/>
        <cfvo type="percentile" val="50"/>
        <cfvo type="num" val="1"/>
        <color rgb="FFFF0000"/>
        <color rgb="FFFFEB84"/>
        <color theme="9" tint="-0.249977111117893"/>
      </colorScale>
    </cfRule>
  </conditionalFormatting>
  <conditionalFormatting sqref="J211">
    <cfRule type="iconSet" priority="465">
      <iconSet>
        <cfvo type="percent" val="0"/>
        <cfvo type="percent" val="33"/>
        <cfvo type="percent" val="100"/>
      </iconSet>
    </cfRule>
    <cfRule type="dataBar" priority="466">
      <dataBar>
        <cfvo type="num" val="0"/>
        <cfvo type="num" val="1"/>
        <color rgb="FF638EC6"/>
      </dataBar>
      <extLst>
        <ext xmlns:x14="http://schemas.microsoft.com/office/spreadsheetml/2009/9/main" uri="{B025F937-C7B1-47D3-B67F-A62EFF666E3E}">
          <x14:id>{C1BCC975-11D7-4E29-BAAC-6E6F7D449117}</x14:id>
        </ext>
      </extLst>
    </cfRule>
  </conditionalFormatting>
  <conditionalFormatting sqref="J211">
    <cfRule type="iconSet" priority="464">
      <iconSet>
        <cfvo type="percent" val="0"/>
        <cfvo type="percent" val="33"/>
        <cfvo type="percent" val="67"/>
      </iconSet>
    </cfRule>
  </conditionalFormatting>
  <conditionalFormatting sqref="J211">
    <cfRule type="iconSet" priority="462">
      <iconSet>
        <cfvo type="percent" val="0"/>
        <cfvo type="percent" val="33"/>
        <cfvo type="percent" val="67"/>
      </iconSet>
    </cfRule>
    <cfRule type="colorScale" priority="463">
      <colorScale>
        <cfvo type="num" val="0"/>
        <cfvo type="percentile" val="50"/>
        <cfvo type="num" val="1"/>
        <color rgb="FFFF0000"/>
        <color rgb="FFFFEB84"/>
        <color theme="9" tint="-0.249977111117893"/>
      </colorScale>
    </cfRule>
  </conditionalFormatting>
  <conditionalFormatting sqref="J221">
    <cfRule type="iconSet" priority="460">
      <iconSet>
        <cfvo type="percent" val="0"/>
        <cfvo type="percent" val="33"/>
        <cfvo type="percent" val="100"/>
      </iconSet>
    </cfRule>
    <cfRule type="dataBar" priority="461">
      <dataBar>
        <cfvo type="num" val="0"/>
        <cfvo type="num" val="1"/>
        <color rgb="FF638EC6"/>
      </dataBar>
      <extLst>
        <ext xmlns:x14="http://schemas.microsoft.com/office/spreadsheetml/2009/9/main" uri="{B025F937-C7B1-47D3-B67F-A62EFF666E3E}">
          <x14:id>{6A1C1050-CFC8-46EC-B564-72B2EA8F555A}</x14:id>
        </ext>
      </extLst>
    </cfRule>
  </conditionalFormatting>
  <conditionalFormatting sqref="J221">
    <cfRule type="iconSet" priority="459">
      <iconSet>
        <cfvo type="percent" val="0"/>
        <cfvo type="percent" val="33"/>
        <cfvo type="percent" val="67"/>
      </iconSet>
    </cfRule>
  </conditionalFormatting>
  <conditionalFormatting sqref="J221">
    <cfRule type="iconSet" priority="457">
      <iconSet>
        <cfvo type="percent" val="0"/>
        <cfvo type="percent" val="33"/>
        <cfvo type="percent" val="67"/>
      </iconSet>
    </cfRule>
    <cfRule type="colorScale" priority="458">
      <colorScale>
        <cfvo type="num" val="0"/>
        <cfvo type="percentile" val="50"/>
        <cfvo type="num" val="1"/>
        <color rgb="FFFF0000"/>
        <color rgb="FFFFEB84"/>
        <color theme="9" tint="-0.249977111117893"/>
      </colorScale>
    </cfRule>
  </conditionalFormatting>
  <conditionalFormatting sqref="J237">
    <cfRule type="iconSet" priority="455">
      <iconSet>
        <cfvo type="percent" val="0"/>
        <cfvo type="percent" val="33"/>
        <cfvo type="percent" val="100"/>
      </iconSet>
    </cfRule>
    <cfRule type="dataBar" priority="456">
      <dataBar>
        <cfvo type="num" val="0"/>
        <cfvo type="num" val="1"/>
        <color rgb="FF638EC6"/>
      </dataBar>
      <extLst>
        <ext xmlns:x14="http://schemas.microsoft.com/office/spreadsheetml/2009/9/main" uri="{B025F937-C7B1-47D3-B67F-A62EFF666E3E}">
          <x14:id>{1364BF33-9637-4D5F-A85F-A5C156E35A7A}</x14:id>
        </ext>
      </extLst>
    </cfRule>
  </conditionalFormatting>
  <conditionalFormatting sqref="J237">
    <cfRule type="iconSet" priority="454">
      <iconSet>
        <cfvo type="percent" val="0"/>
        <cfvo type="percent" val="33"/>
        <cfvo type="percent" val="67"/>
      </iconSet>
    </cfRule>
  </conditionalFormatting>
  <conditionalFormatting sqref="J237">
    <cfRule type="iconSet" priority="452">
      <iconSet>
        <cfvo type="percent" val="0"/>
        <cfvo type="percent" val="33"/>
        <cfvo type="percent" val="67"/>
      </iconSet>
    </cfRule>
    <cfRule type="colorScale" priority="453">
      <colorScale>
        <cfvo type="num" val="0"/>
        <cfvo type="percentile" val="50"/>
        <cfvo type="num" val="1"/>
        <color rgb="FFFF0000"/>
        <color rgb="FFFFEB84"/>
        <color theme="9" tint="-0.249977111117893"/>
      </colorScale>
    </cfRule>
  </conditionalFormatting>
  <conditionalFormatting sqref="J242">
    <cfRule type="iconSet" priority="450">
      <iconSet>
        <cfvo type="percent" val="0"/>
        <cfvo type="percent" val="33"/>
        <cfvo type="percent" val="100"/>
      </iconSet>
    </cfRule>
    <cfRule type="dataBar" priority="451">
      <dataBar>
        <cfvo type="num" val="0"/>
        <cfvo type="num" val="1"/>
        <color rgb="FF638EC6"/>
      </dataBar>
      <extLst>
        <ext xmlns:x14="http://schemas.microsoft.com/office/spreadsheetml/2009/9/main" uri="{B025F937-C7B1-47D3-B67F-A62EFF666E3E}">
          <x14:id>{0011E6BC-E4E9-4CAA-A432-E1DDC708E6B2}</x14:id>
        </ext>
      </extLst>
    </cfRule>
  </conditionalFormatting>
  <conditionalFormatting sqref="J242">
    <cfRule type="iconSet" priority="449">
      <iconSet>
        <cfvo type="percent" val="0"/>
        <cfvo type="percent" val="33"/>
        <cfvo type="percent" val="67"/>
      </iconSet>
    </cfRule>
  </conditionalFormatting>
  <conditionalFormatting sqref="J242">
    <cfRule type="iconSet" priority="447">
      <iconSet>
        <cfvo type="percent" val="0"/>
        <cfvo type="percent" val="33"/>
        <cfvo type="percent" val="67"/>
      </iconSet>
    </cfRule>
    <cfRule type="colorScale" priority="448">
      <colorScale>
        <cfvo type="num" val="0"/>
        <cfvo type="percentile" val="50"/>
        <cfvo type="num" val="1"/>
        <color rgb="FFFF0000"/>
        <color rgb="FFFFEB84"/>
        <color theme="9" tint="-0.249977111117893"/>
      </colorScale>
    </cfRule>
  </conditionalFormatting>
  <conditionalFormatting sqref="J246">
    <cfRule type="iconSet" priority="445">
      <iconSet>
        <cfvo type="percent" val="0"/>
        <cfvo type="percent" val="33"/>
        <cfvo type="percent" val="100"/>
      </iconSet>
    </cfRule>
    <cfRule type="dataBar" priority="446">
      <dataBar>
        <cfvo type="num" val="0"/>
        <cfvo type="num" val="1"/>
        <color rgb="FF638EC6"/>
      </dataBar>
      <extLst>
        <ext xmlns:x14="http://schemas.microsoft.com/office/spreadsheetml/2009/9/main" uri="{B025F937-C7B1-47D3-B67F-A62EFF666E3E}">
          <x14:id>{6EFE5680-7C4D-475D-BC25-29F1BC4ED946}</x14:id>
        </ext>
      </extLst>
    </cfRule>
  </conditionalFormatting>
  <conditionalFormatting sqref="J246">
    <cfRule type="iconSet" priority="444">
      <iconSet>
        <cfvo type="percent" val="0"/>
        <cfvo type="percent" val="33"/>
        <cfvo type="percent" val="67"/>
      </iconSet>
    </cfRule>
  </conditionalFormatting>
  <conditionalFormatting sqref="J246">
    <cfRule type="iconSet" priority="442">
      <iconSet>
        <cfvo type="percent" val="0"/>
        <cfvo type="percent" val="33"/>
        <cfvo type="percent" val="67"/>
      </iconSet>
    </cfRule>
    <cfRule type="colorScale" priority="443">
      <colorScale>
        <cfvo type="num" val="0"/>
        <cfvo type="percentile" val="50"/>
        <cfvo type="num" val="1"/>
        <color rgb="FFFF0000"/>
        <color rgb="FFFFEB84"/>
        <color theme="9" tint="-0.249977111117893"/>
      </colorScale>
    </cfRule>
  </conditionalFormatting>
  <conditionalFormatting sqref="J254">
    <cfRule type="iconSet" priority="440">
      <iconSet>
        <cfvo type="percent" val="0"/>
        <cfvo type="percent" val="33"/>
        <cfvo type="percent" val="100"/>
      </iconSet>
    </cfRule>
    <cfRule type="dataBar" priority="441">
      <dataBar>
        <cfvo type="num" val="0"/>
        <cfvo type="num" val="1"/>
        <color rgb="FF638EC6"/>
      </dataBar>
      <extLst>
        <ext xmlns:x14="http://schemas.microsoft.com/office/spreadsheetml/2009/9/main" uri="{B025F937-C7B1-47D3-B67F-A62EFF666E3E}">
          <x14:id>{17DF02FE-1AF4-4302-903B-767AA187C27B}</x14:id>
        </ext>
      </extLst>
    </cfRule>
  </conditionalFormatting>
  <conditionalFormatting sqref="J254">
    <cfRule type="iconSet" priority="439">
      <iconSet>
        <cfvo type="percent" val="0"/>
        <cfvo type="percent" val="33"/>
        <cfvo type="percent" val="67"/>
      </iconSet>
    </cfRule>
  </conditionalFormatting>
  <conditionalFormatting sqref="J254">
    <cfRule type="iconSet" priority="437">
      <iconSet>
        <cfvo type="percent" val="0"/>
        <cfvo type="percent" val="33"/>
        <cfvo type="percent" val="67"/>
      </iconSet>
    </cfRule>
    <cfRule type="colorScale" priority="438">
      <colorScale>
        <cfvo type="num" val="0"/>
        <cfvo type="percentile" val="50"/>
        <cfvo type="num" val="1"/>
        <color rgb="FFFF0000"/>
        <color rgb="FFFFEB84"/>
        <color theme="9" tint="-0.249977111117893"/>
      </colorScale>
    </cfRule>
  </conditionalFormatting>
  <conditionalFormatting sqref="J258">
    <cfRule type="iconSet" priority="435">
      <iconSet>
        <cfvo type="percent" val="0"/>
        <cfvo type="percent" val="33"/>
        <cfvo type="percent" val="100"/>
      </iconSet>
    </cfRule>
    <cfRule type="dataBar" priority="436">
      <dataBar>
        <cfvo type="num" val="0"/>
        <cfvo type="num" val="1"/>
        <color rgb="FF638EC6"/>
      </dataBar>
      <extLst>
        <ext xmlns:x14="http://schemas.microsoft.com/office/spreadsheetml/2009/9/main" uri="{B025F937-C7B1-47D3-B67F-A62EFF666E3E}">
          <x14:id>{6CC33123-FAA6-413C-8EE9-AE55DBA77276}</x14:id>
        </ext>
      </extLst>
    </cfRule>
  </conditionalFormatting>
  <conditionalFormatting sqref="J258">
    <cfRule type="iconSet" priority="434">
      <iconSet>
        <cfvo type="percent" val="0"/>
        <cfvo type="percent" val="33"/>
        <cfvo type="percent" val="67"/>
      </iconSet>
    </cfRule>
  </conditionalFormatting>
  <conditionalFormatting sqref="J258">
    <cfRule type="iconSet" priority="432">
      <iconSet>
        <cfvo type="percent" val="0"/>
        <cfvo type="percent" val="33"/>
        <cfvo type="percent" val="67"/>
      </iconSet>
    </cfRule>
    <cfRule type="colorScale" priority="433">
      <colorScale>
        <cfvo type="num" val="0"/>
        <cfvo type="percentile" val="50"/>
        <cfvo type="num" val="1"/>
        <color rgb="FFFF0000"/>
        <color rgb="FFFFEB84"/>
        <color theme="9" tint="-0.249977111117893"/>
      </colorScale>
    </cfRule>
  </conditionalFormatting>
  <conditionalFormatting sqref="J268">
    <cfRule type="iconSet" priority="430">
      <iconSet>
        <cfvo type="percent" val="0"/>
        <cfvo type="percent" val="33"/>
        <cfvo type="percent" val="100"/>
      </iconSet>
    </cfRule>
    <cfRule type="dataBar" priority="431">
      <dataBar>
        <cfvo type="num" val="0"/>
        <cfvo type="num" val="1"/>
        <color rgb="FF638EC6"/>
      </dataBar>
      <extLst>
        <ext xmlns:x14="http://schemas.microsoft.com/office/spreadsheetml/2009/9/main" uri="{B025F937-C7B1-47D3-B67F-A62EFF666E3E}">
          <x14:id>{7AE91492-4BB2-42E8-BC05-054F754BDB6B}</x14:id>
        </ext>
      </extLst>
    </cfRule>
  </conditionalFormatting>
  <conditionalFormatting sqref="J268">
    <cfRule type="iconSet" priority="429">
      <iconSet>
        <cfvo type="percent" val="0"/>
        <cfvo type="percent" val="33"/>
        <cfvo type="percent" val="67"/>
      </iconSet>
    </cfRule>
  </conditionalFormatting>
  <conditionalFormatting sqref="J268">
    <cfRule type="iconSet" priority="427">
      <iconSet>
        <cfvo type="percent" val="0"/>
        <cfvo type="percent" val="33"/>
        <cfvo type="percent" val="67"/>
      </iconSet>
    </cfRule>
    <cfRule type="colorScale" priority="428">
      <colorScale>
        <cfvo type="num" val="0"/>
        <cfvo type="percentile" val="50"/>
        <cfvo type="num" val="1"/>
        <color rgb="FFFF0000"/>
        <color rgb="FFFFEB84"/>
        <color theme="9" tint="-0.249977111117893"/>
      </colorScale>
    </cfRule>
  </conditionalFormatting>
  <conditionalFormatting sqref="J273">
    <cfRule type="iconSet" priority="425">
      <iconSet>
        <cfvo type="percent" val="0"/>
        <cfvo type="percent" val="33"/>
        <cfvo type="percent" val="100"/>
      </iconSet>
    </cfRule>
    <cfRule type="dataBar" priority="426">
      <dataBar>
        <cfvo type="num" val="0"/>
        <cfvo type="num" val="1"/>
        <color rgb="FF638EC6"/>
      </dataBar>
      <extLst>
        <ext xmlns:x14="http://schemas.microsoft.com/office/spreadsheetml/2009/9/main" uri="{B025F937-C7B1-47D3-B67F-A62EFF666E3E}">
          <x14:id>{FB727356-772C-4594-AD81-51DD23B65EBA}</x14:id>
        </ext>
      </extLst>
    </cfRule>
  </conditionalFormatting>
  <conditionalFormatting sqref="J273">
    <cfRule type="iconSet" priority="424">
      <iconSet>
        <cfvo type="percent" val="0"/>
        <cfvo type="percent" val="33"/>
        <cfvo type="percent" val="67"/>
      </iconSet>
    </cfRule>
  </conditionalFormatting>
  <conditionalFormatting sqref="J273">
    <cfRule type="iconSet" priority="422">
      <iconSet>
        <cfvo type="percent" val="0"/>
        <cfvo type="percent" val="33"/>
        <cfvo type="percent" val="67"/>
      </iconSet>
    </cfRule>
    <cfRule type="colorScale" priority="423">
      <colorScale>
        <cfvo type="num" val="0"/>
        <cfvo type="percentile" val="50"/>
        <cfvo type="num" val="1"/>
        <color rgb="FFFF0000"/>
        <color rgb="FFFFEB84"/>
        <color theme="9" tint="-0.249977111117893"/>
      </colorScale>
    </cfRule>
  </conditionalFormatting>
  <conditionalFormatting sqref="J283">
    <cfRule type="iconSet" priority="420">
      <iconSet>
        <cfvo type="percent" val="0"/>
        <cfvo type="percent" val="33"/>
        <cfvo type="percent" val="100"/>
      </iconSet>
    </cfRule>
    <cfRule type="dataBar" priority="421">
      <dataBar>
        <cfvo type="num" val="0"/>
        <cfvo type="num" val="1"/>
        <color rgb="FF638EC6"/>
      </dataBar>
      <extLst>
        <ext xmlns:x14="http://schemas.microsoft.com/office/spreadsheetml/2009/9/main" uri="{B025F937-C7B1-47D3-B67F-A62EFF666E3E}">
          <x14:id>{B89459DC-C126-433B-81A2-A7A8746DDB8D}</x14:id>
        </ext>
      </extLst>
    </cfRule>
  </conditionalFormatting>
  <conditionalFormatting sqref="J283">
    <cfRule type="iconSet" priority="419">
      <iconSet>
        <cfvo type="percent" val="0"/>
        <cfvo type="percent" val="33"/>
        <cfvo type="percent" val="67"/>
      </iconSet>
    </cfRule>
  </conditionalFormatting>
  <conditionalFormatting sqref="J283">
    <cfRule type="iconSet" priority="417">
      <iconSet>
        <cfvo type="percent" val="0"/>
        <cfvo type="percent" val="33"/>
        <cfvo type="percent" val="67"/>
      </iconSet>
    </cfRule>
    <cfRule type="colorScale" priority="418">
      <colorScale>
        <cfvo type="num" val="0"/>
        <cfvo type="percentile" val="50"/>
        <cfvo type="num" val="1"/>
        <color rgb="FFFF0000"/>
        <color rgb="FFFFEB84"/>
        <color theme="9" tint="-0.249977111117893"/>
      </colorScale>
    </cfRule>
  </conditionalFormatting>
  <conditionalFormatting sqref="J294">
    <cfRule type="iconSet" priority="415">
      <iconSet>
        <cfvo type="percent" val="0"/>
        <cfvo type="percent" val="33"/>
        <cfvo type="percent" val="100"/>
      </iconSet>
    </cfRule>
    <cfRule type="dataBar" priority="416">
      <dataBar>
        <cfvo type="num" val="0"/>
        <cfvo type="num" val="1"/>
        <color rgb="FF638EC6"/>
      </dataBar>
      <extLst>
        <ext xmlns:x14="http://schemas.microsoft.com/office/spreadsheetml/2009/9/main" uri="{B025F937-C7B1-47D3-B67F-A62EFF666E3E}">
          <x14:id>{3014F600-ADBD-484B-8B90-CEAD438C468A}</x14:id>
        </ext>
      </extLst>
    </cfRule>
  </conditionalFormatting>
  <conditionalFormatting sqref="J294">
    <cfRule type="iconSet" priority="414">
      <iconSet>
        <cfvo type="percent" val="0"/>
        <cfvo type="percent" val="33"/>
        <cfvo type="percent" val="67"/>
      </iconSet>
    </cfRule>
  </conditionalFormatting>
  <conditionalFormatting sqref="J294">
    <cfRule type="iconSet" priority="412">
      <iconSet>
        <cfvo type="percent" val="0"/>
        <cfvo type="percent" val="33"/>
        <cfvo type="percent" val="67"/>
      </iconSet>
    </cfRule>
    <cfRule type="colorScale" priority="413">
      <colorScale>
        <cfvo type="num" val="0"/>
        <cfvo type="percentile" val="50"/>
        <cfvo type="num" val="1"/>
        <color rgb="FFFF0000"/>
        <color rgb="FFFFEB84"/>
        <color theme="9" tint="-0.249977111117893"/>
      </colorScale>
    </cfRule>
  </conditionalFormatting>
  <conditionalFormatting sqref="J311">
    <cfRule type="iconSet" priority="410">
      <iconSet>
        <cfvo type="percent" val="0"/>
        <cfvo type="percent" val="33"/>
        <cfvo type="percent" val="100"/>
      </iconSet>
    </cfRule>
    <cfRule type="dataBar" priority="411">
      <dataBar>
        <cfvo type="num" val="0"/>
        <cfvo type="num" val="1"/>
        <color rgb="FF638EC6"/>
      </dataBar>
      <extLst>
        <ext xmlns:x14="http://schemas.microsoft.com/office/spreadsheetml/2009/9/main" uri="{B025F937-C7B1-47D3-B67F-A62EFF666E3E}">
          <x14:id>{358A2285-2FE7-4F6C-92E0-44E94AE85F83}</x14:id>
        </ext>
      </extLst>
    </cfRule>
  </conditionalFormatting>
  <conditionalFormatting sqref="J311">
    <cfRule type="iconSet" priority="409">
      <iconSet>
        <cfvo type="percent" val="0"/>
        <cfvo type="percent" val="33"/>
        <cfvo type="percent" val="67"/>
      </iconSet>
    </cfRule>
  </conditionalFormatting>
  <conditionalFormatting sqref="J311">
    <cfRule type="iconSet" priority="407">
      <iconSet>
        <cfvo type="percent" val="0"/>
        <cfvo type="percent" val="33"/>
        <cfvo type="percent" val="67"/>
      </iconSet>
    </cfRule>
    <cfRule type="colorScale" priority="408">
      <colorScale>
        <cfvo type="num" val="0"/>
        <cfvo type="percentile" val="50"/>
        <cfvo type="num" val="1"/>
        <color rgb="FFFF0000"/>
        <color rgb="FFFFEB84"/>
        <color theme="9" tint="-0.249977111117893"/>
      </colorScale>
    </cfRule>
  </conditionalFormatting>
  <conditionalFormatting sqref="J322">
    <cfRule type="iconSet" priority="405">
      <iconSet>
        <cfvo type="percent" val="0"/>
        <cfvo type="percent" val="33"/>
        <cfvo type="percent" val="100"/>
      </iconSet>
    </cfRule>
    <cfRule type="dataBar" priority="406">
      <dataBar>
        <cfvo type="num" val="0"/>
        <cfvo type="num" val="1"/>
        <color rgb="FF638EC6"/>
      </dataBar>
      <extLst>
        <ext xmlns:x14="http://schemas.microsoft.com/office/spreadsheetml/2009/9/main" uri="{B025F937-C7B1-47D3-B67F-A62EFF666E3E}">
          <x14:id>{D99EE858-6045-4615-8CB3-8EA022B8835B}</x14:id>
        </ext>
      </extLst>
    </cfRule>
  </conditionalFormatting>
  <conditionalFormatting sqref="J322">
    <cfRule type="iconSet" priority="404">
      <iconSet>
        <cfvo type="percent" val="0"/>
        <cfvo type="percent" val="33"/>
        <cfvo type="percent" val="67"/>
      </iconSet>
    </cfRule>
  </conditionalFormatting>
  <conditionalFormatting sqref="J322">
    <cfRule type="iconSet" priority="402">
      <iconSet>
        <cfvo type="percent" val="0"/>
        <cfvo type="percent" val="33"/>
        <cfvo type="percent" val="67"/>
      </iconSet>
    </cfRule>
    <cfRule type="colorScale" priority="403">
      <colorScale>
        <cfvo type="num" val="0"/>
        <cfvo type="percentile" val="50"/>
        <cfvo type="num" val="1"/>
        <color rgb="FFFF0000"/>
        <color rgb="FFFFEB84"/>
        <color theme="9" tint="-0.249977111117893"/>
      </colorScale>
    </cfRule>
  </conditionalFormatting>
  <conditionalFormatting sqref="J337">
    <cfRule type="iconSet" priority="400">
      <iconSet>
        <cfvo type="percent" val="0"/>
        <cfvo type="percent" val="33"/>
        <cfvo type="percent" val="100"/>
      </iconSet>
    </cfRule>
    <cfRule type="dataBar" priority="401">
      <dataBar>
        <cfvo type="num" val="0"/>
        <cfvo type="num" val="1"/>
        <color rgb="FF638EC6"/>
      </dataBar>
      <extLst>
        <ext xmlns:x14="http://schemas.microsoft.com/office/spreadsheetml/2009/9/main" uri="{B025F937-C7B1-47D3-B67F-A62EFF666E3E}">
          <x14:id>{DDA0B160-EF3C-4CE8-889C-6CB33192E32F}</x14:id>
        </ext>
      </extLst>
    </cfRule>
  </conditionalFormatting>
  <conditionalFormatting sqref="J337">
    <cfRule type="iconSet" priority="399">
      <iconSet>
        <cfvo type="percent" val="0"/>
        <cfvo type="percent" val="33"/>
        <cfvo type="percent" val="67"/>
      </iconSet>
    </cfRule>
  </conditionalFormatting>
  <conditionalFormatting sqref="J337">
    <cfRule type="iconSet" priority="397">
      <iconSet>
        <cfvo type="percent" val="0"/>
        <cfvo type="percent" val="33"/>
        <cfvo type="percent" val="67"/>
      </iconSet>
    </cfRule>
    <cfRule type="colorScale" priority="398">
      <colorScale>
        <cfvo type="num" val="0"/>
        <cfvo type="percentile" val="50"/>
        <cfvo type="num" val="1"/>
        <color rgb="FFFF0000"/>
        <color rgb="FFFFEB84"/>
        <color theme="9" tint="-0.249977111117893"/>
      </colorScale>
    </cfRule>
  </conditionalFormatting>
  <conditionalFormatting sqref="J355">
    <cfRule type="iconSet" priority="395">
      <iconSet>
        <cfvo type="percent" val="0"/>
        <cfvo type="percent" val="33"/>
        <cfvo type="percent" val="100"/>
      </iconSet>
    </cfRule>
    <cfRule type="dataBar" priority="396">
      <dataBar>
        <cfvo type="num" val="0"/>
        <cfvo type="num" val="1"/>
        <color rgb="FF638EC6"/>
      </dataBar>
      <extLst>
        <ext xmlns:x14="http://schemas.microsoft.com/office/spreadsheetml/2009/9/main" uri="{B025F937-C7B1-47D3-B67F-A62EFF666E3E}">
          <x14:id>{1C1CF41F-CA8C-4C71-B2B6-DEE5A70781E6}</x14:id>
        </ext>
      </extLst>
    </cfRule>
  </conditionalFormatting>
  <conditionalFormatting sqref="J355">
    <cfRule type="iconSet" priority="394">
      <iconSet>
        <cfvo type="percent" val="0"/>
        <cfvo type="percent" val="33"/>
        <cfvo type="percent" val="67"/>
      </iconSet>
    </cfRule>
  </conditionalFormatting>
  <conditionalFormatting sqref="J355">
    <cfRule type="iconSet" priority="392">
      <iconSet>
        <cfvo type="percent" val="0"/>
        <cfvo type="percent" val="33"/>
        <cfvo type="percent" val="67"/>
      </iconSet>
    </cfRule>
    <cfRule type="colorScale" priority="393">
      <colorScale>
        <cfvo type="num" val="0"/>
        <cfvo type="percentile" val="50"/>
        <cfvo type="num" val="1"/>
        <color rgb="FFFF0000"/>
        <color rgb="FFFFEB84"/>
        <color theme="9" tint="-0.249977111117893"/>
      </colorScale>
    </cfRule>
  </conditionalFormatting>
  <conditionalFormatting sqref="J375">
    <cfRule type="iconSet" priority="390">
      <iconSet>
        <cfvo type="percent" val="0"/>
        <cfvo type="percent" val="33"/>
        <cfvo type="percent" val="100"/>
      </iconSet>
    </cfRule>
    <cfRule type="dataBar" priority="391">
      <dataBar>
        <cfvo type="num" val="0"/>
        <cfvo type="num" val="1"/>
        <color rgb="FF638EC6"/>
      </dataBar>
      <extLst>
        <ext xmlns:x14="http://schemas.microsoft.com/office/spreadsheetml/2009/9/main" uri="{B025F937-C7B1-47D3-B67F-A62EFF666E3E}">
          <x14:id>{5D5C83DA-9B5B-4EC8-AD02-B0A75DFCDD5B}</x14:id>
        </ext>
      </extLst>
    </cfRule>
  </conditionalFormatting>
  <conditionalFormatting sqref="J375">
    <cfRule type="iconSet" priority="389">
      <iconSet>
        <cfvo type="percent" val="0"/>
        <cfvo type="percent" val="33"/>
        <cfvo type="percent" val="67"/>
      </iconSet>
    </cfRule>
  </conditionalFormatting>
  <conditionalFormatting sqref="J375">
    <cfRule type="iconSet" priority="387">
      <iconSet>
        <cfvo type="percent" val="0"/>
        <cfvo type="percent" val="33"/>
        <cfvo type="percent" val="67"/>
      </iconSet>
    </cfRule>
    <cfRule type="colorScale" priority="388">
      <colorScale>
        <cfvo type="num" val="0"/>
        <cfvo type="percentile" val="50"/>
        <cfvo type="num" val="1"/>
        <color rgb="FFFF0000"/>
        <color rgb="FFFFEB84"/>
        <color theme="9" tint="-0.249977111117893"/>
      </colorScale>
    </cfRule>
  </conditionalFormatting>
  <conditionalFormatting sqref="J380">
    <cfRule type="iconSet" priority="385">
      <iconSet>
        <cfvo type="percent" val="0"/>
        <cfvo type="percent" val="33"/>
        <cfvo type="percent" val="100"/>
      </iconSet>
    </cfRule>
    <cfRule type="dataBar" priority="386">
      <dataBar>
        <cfvo type="num" val="0"/>
        <cfvo type="num" val="1"/>
        <color rgb="FF638EC6"/>
      </dataBar>
      <extLst>
        <ext xmlns:x14="http://schemas.microsoft.com/office/spreadsheetml/2009/9/main" uri="{B025F937-C7B1-47D3-B67F-A62EFF666E3E}">
          <x14:id>{DABFAF3E-7EED-4363-9620-A5C499C571EB}</x14:id>
        </ext>
      </extLst>
    </cfRule>
  </conditionalFormatting>
  <conditionalFormatting sqref="J380">
    <cfRule type="iconSet" priority="384">
      <iconSet>
        <cfvo type="percent" val="0"/>
        <cfvo type="percent" val="33"/>
        <cfvo type="percent" val="67"/>
      </iconSet>
    </cfRule>
  </conditionalFormatting>
  <conditionalFormatting sqref="J380">
    <cfRule type="iconSet" priority="382">
      <iconSet>
        <cfvo type="percent" val="0"/>
        <cfvo type="percent" val="33"/>
        <cfvo type="percent" val="67"/>
      </iconSet>
    </cfRule>
    <cfRule type="colorScale" priority="383">
      <colorScale>
        <cfvo type="num" val="0"/>
        <cfvo type="percentile" val="50"/>
        <cfvo type="num" val="1"/>
        <color rgb="FFFF0000"/>
        <color rgb="FFFFEB84"/>
        <color theme="9" tint="-0.249977111117893"/>
      </colorScale>
    </cfRule>
  </conditionalFormatting>
  <conditionalFormatting sqref="J385">
    <cfRule type="iconSet" priority="380">
      <iconSet>
        <cfvo type="percent" val="0"/>
        <cfvo type="percent" val="33"/>
        <cfvo type="percent" val="100"/>
      </iconSet>
    </cfRule>
    <cfRule type="dataBar" priority="381">
      <dataBar>
        <cfvo type="num" val="0"/>
        <cfvo type="num" val="1"/>
        <color rgb="FF638EC6"/>
      </dataBar>
      <extLst>
        <ext xmlns:x14="http://schemas.microsoft.com/office/spreadsheetml/2009/9/main" uri="{B025F937-C7B1-47D3-B67F-A62EFF666E3E}">
          <x14:id>{E582148E-3F0D-4F75-AD4E-B15F88BBE21C}</x14:id>
        </ext>
      </extLst>
    </cfRule>
  </conditionalFormatting>
  <conditionalFormatting sqref="J385">
    <cfRule type="iconSet" priority="379">
      <iconSet>
        <cfvo type="percent" val="0"/>
        <cfvo type="percent" val="33"/>
        <cfvo type="percent" val="67"/>
      </iconSet>
    </cfRule>
  </conditionalFormatting>
  <conditionalFormatting sqref="J385">
    <cfRule type="iconSet" priority="377">
      <iconSet>
        <cfvo type="percent" val="0"/>
        <cfvo type="percent" val="33"/>
        <cfvo type="percent" val="67"/>
      </iconSet>
    </cfRule>
    <cfRule type="colorScale" priority="378">
      <colorScale>
        <cfvo type="num" val="0"/>
        <cfvo type="percentile" val="50"/>
        <cfvo type="num" val="1"/>
        <color rgb="FFFF0000"/>
        <color rgb="FFFFEB84"/>
        <color theme="9" tint="-0.249977111117893"/>
      </colorScale>
    </cfRule>
  </conditionalFormatting>
  <conditionalFormatting sqref="J388">
    <cfRule type="iconSet" priority="375">
      <iconSet>
        <cfvo type="percent" val="0"/>
        <cfvo type="percent" val="33"/>
        <cfvo type="percent" val="100"/>
      </iconSet>
    </cfRule>
    <cfRule type="dataBar" priority="376">
      <dataBar>
        <cfvo type="num" val="0"/>
        <cfvo type="num" val="1"/>
        <color rgb="FF638EC6"/>
      </dataBar>
      <extLst>
        <ext xmlns:x14="http://schemas.microsoft.com/office/spreadsheetml/2009/9/main" uri="{B025F937-C7B1-47D3-B67F-A62EFF666E3E}">
          <x14:id>{A29DB332-3977-484C-BF53-C4BA3E746F1E}</x14:id>
        </ext>
      </extLst>
    </cfRule>
  </conditionalFormatting>
  <conditionalFormatting sqref="J388">
    <cfRule type="iconSet" priority="374">
      <iconSet>
        <cfvo type="percent" val="0"/>
        <cfvo type="percent" val="33"/>
        <cfvo type="percent" val="67"/>
      </iconSet>
    </cfRule>
  </conditionalFormatting>
  <conditionalFormatting sqref="J388">
    <cfRule type="iconSet" priority="372">
      <iconSet>
        <cfvo type="percent" val="0"/>
        <cfvo type="percent" val="33"/>
        <cfvo type="percent" val="67"/>
      </iconSet>
    </cfRule>
    <cfRule type="colorScale" priority="373">
      <colorScale>
        <cfvo type="num" val="0"/>
        <cfvo type="percentile" val="50"/>
        <cfvo type="num" val="1"/>
        <color rgb="FFFF0000"/>
        <color rgb="FFFFEB84"/>
        <color theme="9" tint="-0.249977111117893"/>
      </colorScale>
    </cfRule>
  </conditionalFormatting>
  <conditionalFormatting sqref="J391">
    <cfRule type="iconSet" priority="370">
      <iconSet>
        <cfvo type="percent" val="0"/>
        <cfvo type="percent" val="33"/>
        <cfvo type="percent" val="100"/>
      </iconSet>
    </cfRule>
    <cfRule type="dataBar" priority="371">
      <dataBar>
        <cfvo type="num" val="0"/>
        <cfvo type="num" val="1"/>
        <color rgb="FF638EC6"/>
      </dataBar>
      <extLst>
        <ext xmlns:x14="http://schemas.microsoft.com/office/spreadsheetml/2009/9/main" uri="{B025F937-C7B1-47D3-B67F-A62EFF666E3E}">
          <x14:id>{477CDCEC-C7A6-489A-ADA3-1B17CFBF3E77}</x14:id>
        </ext>
      </extLst>
    </cfRule>
  </conditionalFormatting>
  <conditionalFormatting sqref="J391">
    <cfRule type="iconSet" priority="369">
      <iconSet>
        <cfvo type="percent" val="0"/>
        <cfvo type="percent" val="33"/>
        <cfvo type="percent" val="67"/>
      </iconSet>
    </cfRule>
  </conditionalFormatting>
  <conditionalFormatting sqref="J391">
    <cfRule type="iconSet" priority="367">
      <iconSet>
        <cfvo type="percent" val="0"/>
        <cfvo type="percent" val="33"/>
        <cfvo type="percent" val="67"/>
      </iconSet>
    </cfRule>
    <cfRule type="colorScale" priority="368">
      <colorScale>
        <cfvo type="num" val="0"/>
        <cfvo type="percentile" val="50"/>
        <cfvo type="num" val="1"/>
        <color rgb="FFFF0000"/>
        <color rgb="FFFFEB84"/>
        <color theme="9" tint="-0.249977111117893"/>
      </colorScale>
    </cfRule>
  </conditionalFormatting>
  <conditionalFormatting sqref="J403">
    <cfRule type="iconSet" priority="365">
      <iconSet>
        <cfvo type="percent" val="0"/>
        <cfvo type="percent" val="33"/>
        <cfvo type="percent" val="100"/>
      </iconSet>
    </cfRule>
    <cfRule type="dataBar" priority="366">
      <dataBar>
        <cfvo type="num" val="0"/>
        <cfvo type="num" val="1"/>
        <color rgb="FF638EC6"/>
      </dataBar>
      <extLst>
        <ext xmlns:x14="http://schemas.microsoft.com/office/spreadsheetml/2009/9/main" uri="{B025F937-C7B1-47D3-B67F-A62EFF666E3E}">
          <x14:id>{D85C9F70-70D3-452C-AA5B-31691FDF5B99}</x14:id>
        </ext>
      </extLst>
    </cfRule>
  </conditionalFormatting>
  <conditionalFormatting sqref="J403">
    <cfRule type="iconSet" priority="364">
      <iconSet>
        <cfvo type="percent" val="0"/>
        <cfvo type="percent" val="33"/>
        <cfvo type="percent" val="67"/>
      </iconSet>
    </cfRule>
  </conditionalFormatting>
  <conditionalFormatting sqref="J403">
    <cfRule type="iconSet" priority="362">
      <iconSet>
        <cfvo type="percent" val="0"/>
        <cfvo type="percent" val="33"/>
        <cfvo type="percent" val="67"/>
      </iconSet>
    </cfRule>
    <cfRule type="colorScale" priority="363">
      <colorScale>
        <cfvo type="num" val="0"/>
        <cfvo type="percentile" val="50"/>
        <cfvo type="num" val="1"/>
        <color rgb="FFFF0000"/>
        <color rgb="FFFFEB84"/>
        <color theme="9" tint="-0.249977111117893"/>
      </colorScale>
    </cfRule>
  </conditionalFormatting>
  <conditionalFormatting sqref="J406">
    <cfRule type="iconSet" priority="360">
      <iconSet>
        <cfvo type="percent" val="0"/>
        <cfvo type="percent" val="33"/>
        <cfvo type="percent" val="100"/>
      </iconSet>
    </cfRule>
    <cfRule type="dataBar" priority="361">
      <dataBar>
        <cfvo type="num" val="0"/>
        <cfvo type="num" val="1"/>
        <color rgb="FF638EC6"/>
      </dataBar>
      <extLst>
        <ext xmlns:x14="http://schemas.microsoft.com/office/spreadsheetml/2009/9/main" uri="{B025F937-C7B1-47D3-B67F-A62EFF666E3E}">
          <x14:id>{44E008BA-5394-4C90-9AB3-492C1243579E}</x14:id>
        </ext>
      </extLst>
    </cfRule>
  </conditionalFormatting>
  <conditionalFormatting sqref="J406">
    <cfRule type="iconSet" priority="359">
      <iconSet>
        <cfvo type="percent" val="0"/>
        <cfvo type="percent" val="33"/>
        <cfvo type="percent" val="67"/>
      </iconSet>
    </cfRule>
  </conditionalFormatting>
  <conditionalFormatting sqref="J406">
    <cfRule type="iconSet" priority="357">
      <iconSet>
        <cfvo type="percent" val="0"/>
        <cfvo type="percent" val="33"/>
        <cfvo type="percent" val="67"/>
      </iconSet>
    </cfRule>
    <cfRule type="colorScale" priority="358">
      <colorScale>
        <cfvo type="num" val="0"/>
        <cfvo type="percentile" val="50"/>
        <cfvo type="num" val="1"/>
        <color rgb="FFFF0000"/>
        <color rgb="FFFFEB84"/>
        <color theme="9" tint="-0.249977111117893"/>
      </colorScale>
    </cfRule>
  </conditionalFormatting>
  <conditionalFormatting sqref="J413">
    <cfRule type="iconSet" priority="355">
      <iconSet>
        <cfvo type="percent" val="0"/>
        <cfvo type="percent" val="33"/>
        <cfvo type="percent" val="100"/>
      </iconSet>
    </cfRule>
    <cfRule type="dataBar" priority="356">
      <dataBar>
        <cfvo type="num" val="0"/>
        <cfvo type="num" val="1"/>
        <color rgb="FF638EC6"/>
      </dataBar>
      <extLst>
        <ext xmlns:x14="http://schemas.microsoft.com/office/spreadsheetml/2009/9/main" uri="{B025F937-C7B1-47D3-B67F-A62EFF666E3E}">
          <x14:id>{7304CA69-8A0B-4EDF-9F42-9606BC9A6EEB}</x14:id>
        </ext>
      </extLst>
    </cfRule>
  </conditionalFormatting>
  <conditionalFormatting sqref="J413">
    <cfRule type="iconSet" priority="354">
      <iconSet>
        <cfvo type="percent" val="0"/>
        <cfvo type="percent" val="33"/>
        <cfvo type="percent" val="67"/>
      </iconSet>
    </cfRule>
  </conditionalFormatting>
  <conditionalFormatting sqref="J413">
    <cfRule type="iconSet" priority="352">
      <iconSet>
        <cfvo type="percent" val="0"/>
        <cfvo type="percent" val="33"/>
        <cfvo type="percent" val="67"/>
      </iconSet>
    </cfRule>
    <cfRule type="colorScale" priority="353">
      <colorScale>
        <cfvo type="num" val="0"/>
        <cfvo type="percentile" val="50"/>
        <cfvo type="num" val="1"/>
        <color rgb="FFFF0000"/>
        <color rgb="FFFFEB84"/>
        <color theme="9" tint="-0.249977111117893"/>
      </colorScale>
    </cfRule>
  </conditionalFormatting>
  <conditionalFormatting sqref="J420">
    <cfRule type="iconSet" priority="350">
      <iconSet>
        <cfvo type="percent" val="0"/>
        <cfvo type="percent" val="33"/>
        <cfvo type="percent" val="100"/>
      </iconSet>
    </cfRule>
    <cfRule type="dataBar" priority="351">
      <dataBar>
        <cfvo type="num" val="0"/>
        <cfvo type="num" val="1"/>
        <color rgb="FF638EC6"/>
      </dataBar>
      <extLst>
        <ext xmlns:x14="http://schemas.microsoft.com/office/spreadsheetml/2009/9/main" uri="{B025F937-C7B1-47D3-B67F-A62EFF666E3E}">
          <x14:id>{3DB87C37-D060-49F0-A69B-FABCC290683F}</x14:id>
        </ext>
      </extLst>
    </cfRule>
  </conditionalFormatting>
  <conditionalFormatting sqref="J420">
    <cfRule type="iconSet" priority="349">
      <iconSet>
        <cfvo type="percent" val="0"/>
        <cfvo type="percent" val="33"/>
        <cfvo type="percent" val="67"/>
      </iconSet>
    </cfRule>
  </conditionalFormatting>
  <conditionalFormatting sqref="J420">
    <cfRule type="iconSet" priority="347">
      <iconSet>
        <cfvo type="percent" val="0"/>
        <cfvo type="percent" val="33"/>
        <cfvo type="percent" val="67"/>
      </iconSet>
    </cfRule>
    <cfRule type="colorScale" priority="348">
      <colorScale>
        <cfvo type="num" val="0"/>
        <cfvo type="percentile" val="50"/>
        <cfvo type="num" val="1"/>
        <color rgb="FFFF0000"/>
        <color rgb="FFFFEB84"/>
        <color theme="9" tint="-0.249977111117893"/>
      </colorScale>
    </cfRule>
  </conditionalFormatting>
  <conditionalFormatting sqref="J426">
    <cfRule type="iconSet" priority="345">
      <iconSet>
        <cfvo type="percent" val="0"/>
        <cfvo type="percent" val="33"/>
        <cfvo type="percent" val="100"/>
      </iconSet>
    </cfRule>
    <cfRule type="dataBar" priority="346">
      <dataBar>
        <cfvo type="num" val="0"/>
        <cfvo type="num" val="1"/>
        <color rgb="FF638EC6"/>
      </dataBar>
      <extLst>
        <ext xmlns:x14="http://schemas.microsoft.com/office/spreadsheetml/2009/9/main" uri="{B025F937-C7B1-47D3-B67F-A62EFF666E3E}">
          <x14:id>{574BC287-9C39-4B6F-93F9-29044A7D9AFE}</x14:id>
        </ext>
      </extLst>
    </cfRule>
  </conditionalFormatting>
  <conditionalFormatting sqref="J426">
    <cfRule type="iconSet" priority="344">
      <iconSet>
        <cfvo type="percent" val="0"/>
        <cfvo type="percent" val="33"/>
        <cfvo type="percent" val="67"/>
      </iconSet>
    </cfRule>
  </conditionalFormatting>
  <conditionalFormatting sqref="J426">
    <cfRule type="iconSet" priority="342">
      <iconSet>
        <cfvo type="percent" val="0"/>
        <cfvo type="percent" val="33"/>
        <cfvo type="percent" val="67"/>
      </iconSet>
    </cfRule>
    <cfRule type="colorScale" priority="343">
      <colorScale>
        <cfvo type="num" val="0"/>
        <cfvo type="percentile" val="50"/>
        <cfvo type="num" val="1"/>
        <color rgb="FFFF0000"/>
        <color rgb="FFFFEB84"/>
        <color theme="9" tint="-0.249977111117893"/>
      </colorScale>
    </cfRule>
  </conditionalFormatting>
  <conditionalFormatting sqref="J431">
    <cfRule type="iconSet" priority="340">
      <iconSet>
        <cfvo type="percent" val="0"/>
        <cfvo type="percent" val="33"/>
        <cfvo type="percent" val="100"/>
      </iconSet>
    </cfRule>
    <cfRule type="dataBar" priority="341">
      <dataBar>
        <cfvo type="num" val="0"/>
        <cfvo type="num" val="1"/>
        <color rgb="FF638EC6"/>
      </dataBar>
      <extLst>
        <ext xmlns:x14="http://schemas.microsoft.com/office/spreadsheetml/2009/9/main" uri="{B025F937-C7B1-47D3-B67F-A62EFF666E3E}">
          <x14:id>{F171E467-B3B1-4E59-9598-20511FD80324}</x14:id>
        </ext>
      </extLst>
    </cfRule>
  </conditionalFormatting>
  <conditionalFormatting sqref="J431">
    <cfRule type="iconSet" priority="339">
      <iconSet>
        <cfvo type="percent" val="0"/>
        <cfvo type="percent" val="33"/>
        <cfvo type="percent" val="67"/>
      </iconSet>
    </cfRule>
  </conditionalFormatting>
  <conditionalFormatting sqref="J431">
    <cfRule type="iconSet" priority="337">
      <iconSet>
        <cfvo type="percent" val="0"/>
        <cfvo type="percent" val="33"/>
        <cfvo type="percent" val="67"/>
      </iconSet>
    </cfRule>
    <cfRule type="colorScale" priority="338">
      <colorScale>
        <cfvo type="num" val="0"/>
        <cfvo type="percentile" val="50"/>
        <cfvo type="num" val="1"/>
        <color rgb="FFFF0000"/>
        <color rgb="FFFFEB84"/>
        <color theme="9" tint="-0.249977111117893"/>
      </colorScale>
    </cfRule>
  </conditionalFormatting>
  <conditionalFormatting sqref="J437">
    <cfRule type="iconSet" priority="335">
      <iconSet>
        <cfvo type="percent" val="0"/>
        <cfvo type="percent" val="33"/>
        <cfvo type="percent" val="100"/>
      </iconSet>
    </cfRule>
    <cfRule type="dataBar" priority="336">
      <dataBar>
        <cfvo type="num" val="0"/>
        <cfvo type="num" val="1"/>
        <color rgb="FF638EC6"/>
      </dataBar>
      <extLst>
        <ext xmlns:x14="http://schemas.microsoft.com/office/spreadsheetml/2009/9/main" uri="{B025F937-C7B1-47D3-B67F-A62EFF666E3E}">
          <x14:id>{5C3FC25E-72FA-426E-AC21-15287E207994}</x14:id>
        </ext>
      </extLst>
    </cfRule>
  </conditionalFormatting>
  <conditionalFormatting sqref="J437">
    <cfRule type="iconSet" priority="334">
      <iconSet>
        <cfvo type="percent" val="0"/>
        <cfvo type="percent" val="33"/>
        <cfvo type="percent" val="67"/>
      </iconSet>
    </cfRule>
  </conditionalFormatting>
  <conditionalFormatting sqref="J437">
    <cfRule type="iconSet" priority="332">
      <iconSet>
        <cfvo type="percent" val="0"/>
        <cfvo type="percent" val="33"/>
        <cfvo type="percent" val="67"/>
      </iconSet>
    </cfRule>
    <cfRule type="colorScale" priority="333">
      <colorScale>
        <cfvo type="num" val="0"/>
        <cfvo type="percentile" val="50"/>
        <cfvo type="num" val="1"/>
        <color rgb="FFFF0000"/>
        <color rgb="FFFFEB84"/>
        <color theme="9" tint="-0.249977111117893"/>
      </colorScale>
    </cfRule>
  </conditionalFormatting>
  <conditionalFormatting sqref="J442">
    <cfRule type="iconSet" priority="330">
      <iconSet>
        <cfvo type="percent" val="0"/>
        <cfvo type="percent" val="33"/>
        <cfvo type="percent" val="100"/>
      </iconSet>
    </cfRule>
    <cfRule type="dataBar" priority="331">
      <dataBar>
        <cfvo type="num" val="0"/>
        <cfvo type="num" val="1"/>
        <color rgb="FF638EC6"/>
      </dataBar>
      <extLst>
        <ext xmlns:x14="http://schemas.microsoft.com/office/spreadsheetml/2009/9/main" uri="{B025F937-C7B1-47D3-B67F-A62EFF666E3E}">
          <x14:id>{9B05E72F-90BB-4D42-87BE-9B937A1E6055}</x14:id>
        </ext>
      </extLst>
    </cfRule>
  </conditionalFormatting>
  <conditionalFormatting sqref="J442">
    <cfRule type="iconSet" priority="329">
      <iconSet>
        <cfvo type="percent" val="0"/>
        <cfvo type="percent" val="33"/>
        <cfvo type="percent" val="67"/>
      </iconSet>
    </cfRule>
  </conditionalFormatting>
  <conditionalFormatting sqref="J442">
    <cfRule type="iconSet" priority="327">
      <iconSet>
        <cfvo type="percent" val="0"/>
        <cfvo type="percent" val="33"/>
        <cfvo type="percent" val="67"/>
      </iconSet>
    </cfRule>
    <cfRule type="colorScale" priority="328">
      <colorScale>
        <cfvo type="num" val="0"/>
        <cfvo type="percentile" val="50"/>
        <cfvo type="num" val="1"/>
        <color rgb="FFFF0000"/>
        <color rgb="FFFFEB84"/>
        <color theme="9" tint="-0.249977111117893"/>
      </colorScale>
    </cfRule>
  </conditionalFormatting>
  <conditionalFormatting sqref="J447">
    <cfRule type="iconSet" priority="325">
      <iconSet>
        <cfvo type="percent" val="0"/>
        <cfvo type="percent" val="33"/>
        <cfvo type="percent" val="100"/>
      </iconSet>
    </cfRule>
    <cfRule type="dataBar" priority="326">
      <dataBar>
        <cfvo type="num" val="0"/>
        <cfvo type="num" val="1"/>
        <color rgb="FF638EC6"/>
      </dataBar>
      <extLst>
        <ext xmlns:x14="http://schemas.microsoft.com/office/spreadsheetml/2009/9/main" uri="{B025F937-C7B1-47D3-B67F-A62EFF666E3E}">
          <x14:id>{FE1C4B2D-7B58-4E4F-B71F-1C88207A6F6D}</x14:id>
        </ext>
      </extLst>
    </cfRule>
  </conditionalFormatting>
  <conditionalFormatting sqref="J447">
    <cfRule type="iconSet" priority="324">
      <iconSet>
        <cfvo type="percent" val="0"/>
        <cfvo type="percent" val="33"/>
        <cfvo type="percent" val="67"/>
      </iconSet>
    </cfRule>
  </conditionalFormatting>
  <conditionalFormatting sqref="J447">
    <cfRule type="iconSet" priority="322">
      <iconSet>
        <cfvo type="percent" val="0"/>
        <cfvo type="percent" val="33"/>
        <cfvo type="percent" val="67"/>
      </iconSet>
    </cfRule>
    <cfRule type="colorScale" priority="323">
      <colorScale>
        <cfvo type="num" val="0"/>
        <cfvo type="percentile" val="50"/>
        <cfvo type="num" val="1"/>
        <color rgb="FFFF0000"/>
        <color rgb="FFFFEB84"/>
        <color theme="9" tint="-0.249977111117893"/>
      </colorScale>
    </cfRule>
  </conditionalFormatting>
  <conditionalFormatting sqref="J450">
    <cfRule type="iconSet" priority="320">
      <iconSet>
        <cfvo type="percent" val="0"/>
        <cfvo type="percent" val="33"/>
        <cfvo type="percent" val="100"/>
      </iconSet>
    </cfRule>
    <cfRule type="dataBar" priority="321">
      <dataBar>
        <cfvo type="num" val="0"/>
        <cfvo type="num" val="1"/>
        <color rgb="FF638EC6"/>
      </dataBar>
      <extLst>
        <ext xmlns:x14="http://schemas.microsoft.com/office/spreadsheetml/2009/9/main" uri="{B025F937-C7B1-47D3-B67F-A62EFF666E3E}">
          <x14:id>{68B2C441-2898-4B58-9E3E-3BA80905D375}</x14:id>
        </ext>
      </extLst>
    </cfRule>
  </conditionalFormatting>
  <conditionalFormatting sqref="J450">
    <cfRule type="iconSet" priority="319">
      <iconSet>
        <cfvo type="percent" val="0"/>
        <cfvo type="percent" val="33"/>
        <cfvo type="percent" val="67"/>
      </iconSet>
    </cfRule>
  </conditionalFormatting>
  <conditionalFormatting sqref="J450">
    <cfRule type="iconSet" priority="317">
      <iconSet>
        <cfvo type="percent" val="0"/>
        <cfvo type="percent" val="33"/>
        <cfvo type="percent" val="67"/>
      </iconSet>
    </cfRule>
    <cfRule type="colorScale" priority="318">
      <colorScale>
        <cfvo type="num" val="0"/>
        <cfvo type="percentile" val="50"/>
        <cfvo type="num" val="1"/>
        <color rgb="FFFF0000"/>
        <color rgb="FFFFEB84"/>
        <color theme="9" tint="-0.249977111117893"/>
      </colorScale>
    </cfRule>
  </conditionalFormatting>
  <conditionalFormatting sqref="J453">
    <cfRule type="iconSet" priority="315">
      <iconSet>
        <cfvo type="percent" val="0"/>
        <cfvo type="percent" val="33"/>
        <cfvo type="percent" val="100"/>
      </iconSet>
    </cfRule>
    <cfRule type="dataBar" priority="316">
      <dataBar>
        <cfvo type="num" val="0"/>
        <cfvo type="num" val="1"/>
        <color rgb="FF638EC6"/>
      </dataBar>
      <extLst>
        <ext xmlns:x14="http://schemas.microsoft.com/office/spreadsheetml/2009/9/main" uri="{B025F937-C7B1-47D3-B67F-A62EFF666E3E}">
          <x14:id>{75FB732F-B8A6-43E0-ABF5-4083C9EF4031}</x14:id>
        </ext>
      </extLst>
    </cfRule>
  </conditionalFormatting>
  <conditionalFormatting sqref="J453">
    <cfRule type="iconSet" priority="314">
      <iconSet>
        <cfvo type="percent" val="0"/>
        <cfvo type="percent" val="33"/>
        <cfvo type="percent" val="67"/>
      </iconSet>
    </cfRule>
  </conditionalFormatting>
  <conditionalFormatting sqref="J453">
    <cfRule type="iconSet" priority="312">
      <iconSet>
        <cfvo type="percent" val="0"/>
        <cfvo type="percent" val="33"/>
        <cfvo type="percent" val="67"/>
      </iconSet>
    </cfRule>
    <cfRule type="colorScale" priority="313">
      <colorScale>
        <cfvo type="num" val="0"/>
        <cfvo type="percentile" val="50"/>
        <cfvo type="num" val="1"/>
        <color rgb="FFFF0000"/>
        <color rgb="FFFFEB84"/>
        <color theme="9" tint="-0.249977111117893"/>
      </colorScale>
    </cfRule>
  </conditionalFormatting>
  <conditionalFormatting sqref="J457">
    <cfRule type="iconSet" priority="310">
      <iconSet>
        <cfvo type="percent" val="0"/>
        <cfvo type="percent" val="33"/>
        <cfvo type="percent" val="100"/>
      </iconSet>
    </cfRule>
    <cfRule type="dataBar" priority="311">
      <dataBar>
        <cfvo type="num" val="0"/>
        <cfvo type="num" val="1"/>
        <color rgb="FF638EC6"/>
      </dataBar>
      <extLst>
        <ext xmlns:x14="http://schemas.microsoft.com/office/spreadsheetml/2009/9/main" uri="{B025F937-C7B1-47D3-B67F-A62EFF666E3E}">
          <x14:id>{0993F993-16BD-4A34-908D-868AAE267339}</x14:id>
        </ext>
      </extLst>
    </cfRule>
  </conditionalFormatting>
  <conditionalFormatting sqref="J457">
    <cfRule type="iconSet" priority="309">
      <iconSet>
        <cfvo type="percent" val="0"/>
        <cfvo type="percent" val="33"/>
        <cfvo type="percent" val="67"/>
      </iconSet>
    </cfRule>
  </conditionalFormatting>
  <conditionalFormatting sqref="J457">
    <cfRule type="iconSet" priority="307">
      <iconSet>
        <cfvo type="percent" val="0"/>
        <cfvo type="percent" val="33"/>
        <cfvo type="percent" val="67"/>
      </iconSet>
    </cfRule>
    <cfRule type="colorScale" priority="308">
      <colorScale>
        <cfvo type="num" val="0"/>
        <cfvo type="percentile" val="50"/>
        <cfvo type="num" val="1"/>
        <color rgb="FFFF0000"/>
        <color rgb="FFFFEB84"/>
        <color theme="9" tint="-0.249977111117893"/>
      </colorScale>
    </cfRule>
  </conditionalFormatting>
  <conditionalFormatting sqref="J460">
    <cfRule type="iconSet" priority="305">
      <iconSet>
        <cfvo type="percent" val="0"/>
        <cfvo type="percent" val="33"/>
        <cfvo type="percent" val="100"/>
      </iconSet>
    </cfRule>
    <cfRule type="dataBar" priority="306">
      <dataBar>
        <cfvo type="num" val="0"/>
        <cfvo type="num" val="1"/>
        <color rgb="FF638EC6"/>
      </dataBar>
      <extLst>
        <ext xmlns:x14="http://schemas.microsoft.com/office/spreadsheetml/2009/9/main" uri="{B025F937-C7B1-47D3-B67F-A62EFF666E3E}">
          <x14:id>{9E2E5965-309C-41ED-B468-FC46803D193B}</x14:id>
        </ext>
      </extLst>
    </cfRule>
  </conditionalFormatting>
  <conditionalFormatting sqref="J460">
    <cfRule type="iconSet" priority="304">
      <iconSet>
        <cfvo type="percent" val="0"/>
        <cfvo type="percent" val="33"/>
        <cfvo type="percent" val="67"/>
      </iconSet>
    </cfRule>
  </conditionalFormatting>
  <conditionalFormatting sqref="J460">
    <cfRule type="iconSet" priority="302">
      <iconSet>
        <cfvo type="percent" val="0"/>
        <cfvo type="percent" val="33"/>
        <cfvo type="percent" val="67"/>
      </iconSet>
    </cfRule>
    <cfRule type="colorScale" priority="303">
      <colorScale>
        <cfvo type="num" val="0"/>
        <cfvo type="percentile" val="50"/>
        <cfvo type="num" val="1"/>
        <color rgb="FFFF0000"/>
        <color rgb="FFFFEB84"/>
        <color theme="9" tint="-0.249977111117893"/>
      </colorScale>
    </cfRule>
  </conditionalFormatting>
  <conditionalFormatting sqref="J465">
    <cfRule type="iconSet" priority="300">
      <iconSet>
        <cfvo type="percent" val="0"/>
        <cfvo type="percent" val="33"/>
        <cfvo type="percent" val="100"/>
      </iconSet>
    </cfRule>
    <cfRule type="dataBar" priority="301">
      <dataBar>
        <cfvo type="num" val="0"/>
        <cfvo type="num" val="1"/>
        <color rgb="FF638EC6"/>
      </dataBar>
      <extLst>
        <ext xmlns:x14="http://schemas.microsoft.com/office/spreadsheetml/2009/9/main" uri="{B025F937-C7B1-47D3-B67F-A62EFF666E3E}">
          <x14:id>{9836CAFC-98C3-438B-8C26-58FBC42CF0E1}</x14:id>
        </ext>
      </extLst>
    </cfRule>
  </conditionalFormatting>
  <conditionalFormatting sqref="J465">
    <cfRule type="iconSet" priority="299">
      <iconSet>
        <cfvo type="percent" val="0"/>
        <cfvo type="percent" val="33"/>
        <cfvo type="percent" val="67"/>
      </iconSet>
    </cfRule>
  </conditionalFormatting>
  <conditionalFormatting sqref="J465">
    <cfRule type="iconSet" priority="297">
      <iconSet>
        <cfvo type="percent" val="0"/>
        <cfvo type="percent" val="33"/>
        <cfvo type="percent" val="67"/>
      </iconSet>
    </cfRule>
    <cfRule type="colorScale" priority="298">
      <colorScale>
        <cfvo type="num" val="0"/>
        <cfvo type="percentile" val="50"/>
        <cfvo type="num" val="1"/>
        <color rgb="FFFF0000"/>
        <color rgb="FFFFEB84"/>
        <color theme="9" tint="-0.249977111117893"/>
      </colorScale>
    </cfRule>
  </conditionalFormatting>
  <conditionalFormatting sqref="J489">
    <cfRule type="iconSet" priority="295">
      <iconSet>
        <cfvo type="percent" val="0"/>
        <cfvo type="percent" val="33"/>
        <cfvo type="percent" val="100"/>
      </iconSet>
    </cfRule>
    <cfRule type="dataBar" priority="296">
      <dataBar>
        <cfvo type="num" val="0"/>
        <cfvo type="num" val="1"/>
        <color rgb="FF638EC6"/>
      </dataBar>
      <extLst>
        <ext xmlns:x14="http://schemas.microsoft.com/office/spreadsheetml/2009/9/main" uri="{B025F937-C7B1-47D3-B67F-A62EFF666E3E}">
          <x14:id>{3508254E-6CCE-420E-B46E-C567ACF41891}</x14:id>
        </ext>
      </extLst>
    </cfRule>
  </conditionalFormatting>
  <conditionalFormatting sqref="J489">
    <cfRule type="iconSet" priority="294">
      <iconSet>
        <cfvo type="percent" val="0"/>
        <cfvo type="percent" val="33"/>
        <cfvo type="percent" val="67"/>
      </iconSet>
    </cfRule>
  </conditionalFormatting>
  <conditionalFormatting sqref="J489">
    <cfRule type="iconSet" priority="292">
      <iconSet>
        <cfvo type="percent" val="0"/>
        <cfvo type="percent" val="33"/>
        <cfvo type="percent" val="67"/>
      </iconSet>
    </cfRule>
    <cfRule type="colorScale" priority="293">
      <colorScale>
        <cfvo type="num" val="0"/>
        <cfvo type="percentile" val="50"/>
        <cfvo type="num" val="1"/>
        <color rgb="FFFF0000"/>
        <color rgb="FFFFEB84"/>
        <color theme="9" tint="-0.249977111117893"/>
      </colorScale>
    </cfRule>
  </conditionalFormatting>
  <conditionalFormatting sqref="J492">
    <cfRule type="iconSet" priority="290">
      <iconSet>
        <cfvo type="percent" val="0"/>
        <cfvo type="percent" val="33"/>
        <cfvo type="percent" val="100"/>
      </iconSet>
    </cfRule>
    <cfRule type="dataBar" priority="291">
      <dataBar>
        <cfvo type="num" val="0"/>
        <cfvo type="num" val="1"/>
        <color rgb="FF638EC6"/>
      </dataBar>
      <extLst>
        <ext xmlns:x14="http://schemas.microsoft.com/office/spreadsheetml/2009/9/main" uri="{B025F937-C7B1-47D3-B67F-A62EFF666E3E}">
          <x14:id>{0C007AE1-5215-4DE8-A830-3E2C83FB931B}</x14:id>
        </ext>
      </extLst>
    </cfRule>
  </conditionalFormatting>
  <conditionalFormatting sqref="J492">
    <cfRule type="iconSet" priority="289">
      <iconSet>
        <cfvo type="percent" val="0"/>
        <cfvo type="percent" val="33"/>
        <cfvo type="percent" val="67"/>
      </iconSet>
    </cfRule>
  </conditionalFormatting>
  <conditionalFormatting sqref="J492">
    <cfRule type="iconSet" priority="287">
      <iconSet>
        <cfvo type="percent" val="0"/>
        <cfvo type="percent" val="33"/>
        <cfvo type="percent" val="67"/>
      </iconSet>
    </cfRule>
    <cfRule type="colorScale" priority="288">
      <colorScale>
        <cfvo type="num" val="0"/>
        <cfvo type="percentile" val="50"/>
        <cfvo type="num" val="1"/>
        <color rgb="FFFF0000"/>
        <color rgb="FFFFEB84"/>
        <color theme="9" tint="-0.249977111117893"/>
      </colorScale>
    </cfRule>
  </conditionalFormatting>
  <conditionalFormatting sqref="J497">
    <cfRule type="iconSet" priority="285">
      <iconSet>
        <cfvo type="percent" val="0"/>
        <cfvo type="percent" val="33"/>
        <cfvo type="percent" val="100"/>
      </iconSet>
    </cfRule>
    <cfRule type="dataBar" priority="286">
      <dataBar>
        <cfvo type="num" val="0"/>
        <cfvo type="num" val="1"/>
        <color rgb="FF638EC6"/>
      </dataBar>
      <extLst>
        <ext xmlns:x14="http://schemas.microsoft.com/office/spreadsheetml/2009/9/main" uri="{B025F937-C7B1-47D3-B67F-A62EFF666E3E}">
          <x14:id>{BB6791D6-4C56-40D1-A72E-A3D7B7CE5540}</x14:id>
        </ext>
      </extLst>
    </cfRule>
  </conditionalFormatting>
  <conditionalFormatting sqref="J497">
    <cfRule type="iconSet" priority="284">
      <iconSet>
        <cfvo type="percent" val="0"/>
        <cfvo type="percent" val="33"/>
        <cfvo type="percent" val="67"/>
      </iconSet>
    </cfRule>
  </conditionalFormatting>
  <conditionalFormatting sqref="J497">
    <cfRule type="iconSet" priority="282">
      <iconSet>
        <cfvo type="percent" val="0"/>
        <cfvo type="percent" val="33"/>
        <cfvo type="percent" val="67"/>
      </iconSet>
    </cfRule>
    <cfRule type="colorScale" priority="283">
      <colorScale>
        <cfvo type="num" val="0"/>
        <cfvo type="percentile" val="50"/>
        <cfvo type="num" val="1"/>
        <color rgb="FFFF0000"/>
        <color rgb="FFFFEB84"/>
        <color theme="9" tint="-0.249977111117893"/>
      </colorScale>
    </cfRule>
  </conditionalFormatting>
  <conditionalFormatting sqref="J504">
    <cfRule type="iconSet" priority="280">
      <iconSet>
        <cfvo type="percent" val="0"/>
        <cfvo type="percent" val="33"/>
        <cfvo type="percent" val="100"/>
      </iconSet>
    </cfRule>
    <cfRule type="dataBar" priority="281">
      <dataBar>
        <cfvo type="num" val="0"/>
        <cfvo type="num" val="1"/>
        <color rgb="FF638EC6"/>
      </dataBar>
      <extLst>
        <ext xmlns:x14="http://schemas.microsoft.com/office/spreadsheetml/2009/9/main" uri="{B025F937-C7B1-47D3-B67F-A62EFF666E3E}">
          <x14:id>{54C9877B-3371-437F-A7B8-2AC33423FEA3}</x14:id>
        </ext>
      </extLst>
    </cfRule>
  </conditionalFormatting>
  <conditionalFormatting sqref="J504">
    <cfRule type="iconSet" priority="279">
      <iconSet>
        <cfvo type="percent" val="0"/>
        <cfvo type="percent" val="33"/>
        <cfvo type="percent" val="67"/>
      </iconSet>
    </cfRule>
  </conditionalFormatting>
  <conditionalFormatting sqref="J504">
    <cfRule type="iconSet" priority="277">
      <iconSet>
        <cfvo type="percent" val="0"/>
        <cfvo type="percent" val="33"/>
        <cfvo type="percent" val="67"/>
      </iconSet>
    </cfRule>
    <cfRule type="colorScale" priority="278">
      <colorScale>
        <cfvo type="num" val="0"/>
        <cfvo type="percentile" val="50"/>
        <cfvo type="num" val="1"/>
        <color rgb="FFFF0000"/>
        <color rgb="FFFFEB84"/>
        <color theme="9" tint="-0.249977111117893"/>
      </colorScale>
    </cfRule>
  </conditionalFormatting>
  <conditionalFormatting sqref="J511">
    <cfRule type="iconSet" priority="275">
      <iconSet>
        <cfvo type="percent" val="0"/>
        <cfvo type="percent" val="33"/>
        <cfvo type="percent" val="100"/>
      </iconSet>
    </cfRule>
    <cfRule type="dataBar" priority="276">
      <dataBar>
        <cfvo type="num" val="0"/>
        <cfvo type="num" val="1"/>
        <color rgb="FF638EC6"/>
      </dataBar>
      <extLst>
        <ext xmlns:x14="http://schemas.microsoft.com/office/spreadsheetml/2009/9/main" uri="{B025F937-C7B1-47D3-B67F-A62EFF666E3E}">
          <x14:id>{C87AFA56-2B64-4606-8435-67F63A4CE684}</x14:id>
        </ext>
      </extLst>
    </cfRule>
  </conditionalFormatting>
  <conditionalFormatting sqref="J511">
    <cfRule type="iconSet" priority="274">
      <iconSet>
        <cfvo type="percent" val="0"/>
        <cfvo type="percent" val="33"/>
        <cfvo type="percent" val="67"/>
      </iconSet>
    </cfRule>
  </conditionalFormatting>
  <conditionalFormatting sqref="J511">
    <cfRule type="iconSet" priority="272">
      <iconSet>
        <cfvo type="percent" val="0"/>
        <cfvo type="percent" val="33"/>
        <cfvo type="percent" val="67"/>
      </iconSet>
    </cfRule>
    <cfRule type="colorScale" priority="273">
      <colorScale>
        <cfvo type="num" val="0"/>
        <cfvo type="percentile" val="50"/>
        <cfvo type="num" val="1"/>
        <color rgb="FFFF0000"/>
        <color rgb="FFFFEB84"/>
        <color theme="9" tint="-0.249977111117893"/>
      </colorScale>
    </cfRule>
  </conditionalFormatting>
  <conditionalFormatting sqref="J518">
    <cfRule type="iconSet" priority="270">
      <iconSet>
        <cfvo type="percent" val="0"/>
        <cfvo type="percent" val="33"/>
        <cfvo type="percent" val="100"/>
      </iconSet>
    </cfRule>
    <cfRule type="dataBar" priority="271">
      <dataBar>
        <cfvo type="num" val="0"/>
        <cfvo type="num" val="1"/>
        <color rgb="FF638EC6"/>
      </dataBar>
      <extLst>
        <ext xmlns:x14="http://schemas.microsoft.com/office/spreadsheetml/2009/9/main" uri="{B025F937-C7B1-47D3-B67F-A62EFF666E3E}">
          <x14:id>{AE4EE7C1-D839-4597-8C34-7AB898F1C1F0}</x14:id>
        </ext>
      </extLst>
    </cfRule>
  </conditionalFormatting>
  <conditionalFormatting sqref="J518">
    <cfRule type="iconSet" priority="269">
      <iconSet>
        <cfvo type="percent" val="0"/>
        <cfvo type="percent" val="33"/>
        <cfvo type="percent" val="67"/>
      </iconSet>
    </cfRule>
  </conditionalFormatting>
  <conditionalFormatting sqref="J518">
    <cfRule type="iconSet" priority="267">
      <iconSet>
        <cfvo type="percent" val="0"/>
        <cfvo type="percent" val="33"/>
        <cfvo type="percent" val="67"/>
      </iconSet>
    </cfRule>
    <cfRule type="colorScale" priority="268">
      <colorScale>
        <cfvo type="num" val="0"/>
        <cfvo type="percentile" val="50"/>
        <cfvo type="num" val="1"/>
        <color rgb="FFFF0000"/>
        <color rgb="FFFFEB84"/>
        <color theme="9" tint="-0.249977111117893"/>
      </colorScale>
    </cfRule>
  </conditionalFormatting>
  <conditionalFormatting sqref="J515">
    <cfRule type="iconSet" priority="265">
      <iconSet>
        <cfvo type="percent" val="0"/>
        <cfvo type="percent" val="33"/>
        <cfvo type="percent" val="100"/>
      </iconSet>
    </cfRule>
    <cfRule type="dataBar" priority="266">
      <dataBar>
        <cfvo type="num" val="0"/>
        <cfvo type="num" val="1"/>
        <color rgb="FF638EC6"/>
      </dataBar>
      <extLst>
        <ext xmlns:x14="http://schemas.microsoft.com/office/spreadsheetml/2009/9/main" uri="{B025F937-C7B1-47D3-B67F-A62EFF666E3E}">
          <x14:id>{18ABD2C3-E425-4FC2-A5A3-3A21E3089EDA}</x14:id>
        </ext>
      </extLst>
    </cfRule>
  </conditionalFormatting>
  <conditionalFormatting sqref="J515">
    <cfRule type="iconSet" priority="264">
      <iconSet>
        <cfvo type="percent" val="0"/>
        <cfvo type="percent" val="33"/>
        <cfvo type="percent" val="67"/>
      </iconSet>
    </cfRule>
  </conditionalFormatting>
  <conditionalFormatting sqref="J515">
    <cfRule type="iconSet" priority="262">
      <iconSet>
        <cfvo type="percent" val="0"/>
        <cfvo type="percent" val="33"/>
        <cfvo type="percent" val="67"/>
      </iconSet>
    </cfRule>
    <cfRule type="colorScale" priority="263">
      <colorScale>
        <cfvo type="num" val="0"/>
        <cfvo type="percentile" val="50"/>
        <cfvo type="num" val="1"/>
        <color rgb="FFFF0000"/>
        <color rgb="FFFFEB84"/>
        <color theme="9" tint="-0.249977111117893"/>
      </colorScale>
    </cfRule>
  </conditionalFormatting>
  <conditionalFormatting sqref="J521">
    <cfRule type="iconSet" priority="260">
      <iconSet>
        <cfvo type="percent" val="0"/>
        <cfvo type="percent" val="33"/>
        <cfvo type="percent" val="100"/>
      </iconSet>
    </cfRule>
    <cfRule type="dataBar" priority="261">
      <dataBar>
        <cfvo type="num" val="0"/>
        <cfvo type="num" val="1"/>
        <color rgb="FF638EC6"/>
      </dataBar>
      <extLst>
        <ext xmlns:x14="http://schemas.microsoft.com/office/spreadsheetml/2009/9/main" uri="{B025F937-C7B1-47D3-B67F-A62EFF666E3E}">
          <x14:id>{74DB7E7B-4427-48CE-B13E-A7A0F9F5BB34}</x14:id>
        </ext>
      </extLst>
    </cfRule>
  </conditionalFormatting>
  <conditionalFormatting sqref="J521">
    <cfRule type="iconSet" priority="259">
      <iconSet>
        <cfvo type="percent" val="0"/>
        <cfvo type="percent" val="33"/>
        <cfvo type="percent" val="67"/>
      </iconSet>
    </cfRule>
  </conditionalFormatting>
  <conditionalFormatting sqref="J521">
    <cfRule type="iconSet" priority="257">
      <iconSet>
        <cfvo type="percent" val="0"/>
        <cfvo type="percent" val="33"/>
        <cfvo type="percent" val="67"/>
      </iconSet>
    </cfRule>
    <cfRule type="colorScale" priority="258">
      <colorScale>
        <cfvo type="num" val="0"/>
        <cfvo type="percentile" val="50"/>
        <cfvo type="num" val="1"/>
        <color rgb="FFFF0000"/>
        <color rgb="FFFFEB84"/>
        <color theme="9" tint="-0.249977111117893"/>
      </colorScale>
    </cfRule>
  </conditionalFormatting>
  <conditionalFormatting sqref="J524">
    <cfRule type="iconSet" priority="255">
      <iconSet>
        <cfvo type="percent" val="0"/>
        <cfvo type="percent" val="33"/>
        <cfvo type="percent" val="100"/>
      </iconSet>
    </cfRule>
    <cfRule type="dataBar" priority="256">
      <dataBar>
        <cfvo type="num" val="0"/>
        <cfvo type="num" val="1"/>
        <color rgb="FF638EC6"/>
      </dataBar>
      <extLst>
        <ext xmlns:x14="http://schemas.microsoft.com/office/spreadsheetml/2009/9/main" uri="{B025F937-C7B1-47D3-B67F-A62EFF666E3E}">
          <x14:id>{FA2963BC-1954-482D-A421-AF94C3372D9D}</x14:id>
        </ext>
      </extLst>
    </cfRule>
  </conditionalFormatting>
  <conditionalFormatting sqref="J524">
    <cfRule type="iconSet" priority="254">
      <iconSet>
        <cfvo type="percent" val="0"/>
        <cfvo type="percent" val="33"/>
        <cfvo type="percent" val="67"/>
      </iconSet>
    </cfRule>
  </conditionalFormatting>
  <conditionalFormatting sqref="J524">
    <cfRule type="iconSet" priority="252">
      <iconSet>
        <cfvo type="percent" val="0"/>
        <cfvo type="percent" val="33"/>
        <cfvo type="percent" val="67"/>
      </iconSet>
    </cfRule>
    <cfRule type="colorScale" priority="253">
      <colorScale>
        <cfvo type="num" val="0"/>
        <cfvo type="percentile" val="50"/>
        <cfvo type="num" val="1"/>
        <color rgb="FFFF0000"/>
        <color rgb="FFFFEB84"/>
        <color theme="9" tint="-0.249977111117893"/>
      </colorScale>
    </cfRule>
  </conditionalFormatting>
  <conditionalFormatting sqref="J532">
    <cfRule type="iconSet" priority="250">
      <iconSet>
        <cfvo type="percent" val="0"/>
        <cfvo type="percent" val="33"/>
        <cfvo type="percent" val="100"/>
      </iconSet>
    </cfRule>
    <cfRule type="dataBar" priority="251">
      <dataBar>
        <cfvo type="num" val="0"/>
        <cfvo type="num" val="1"/>
        <color rgb="FF638EC6"/>
      </dataBar>
      <extLst>
        <ext xmlns:x14="http://schemas.microsoft.com/office/spreadsheetml/2009/9/main" uri="{B025F937-C7B1-47D3-B67F-A62EFF666E3E}">
          <x14:id>{9EDE094F-1396-4C3B-A68D-1A0BF3588169}</x14:id>
        </ext>
      </extLst>
    </cfRule>
  </conditionalFormatting>
  <conditionalFormatting sqref="J532">
    <cfRule type="iconSet" priority="249">
      <iconSet>
        <cfvo type="percent" val="0"/>
        <cfvo type="percent" val="33"/>
        <cfvo type="percent" val="67"/>
      </iconSet>
    </cfRule>
  </conditionalFormatting>
  <conditionalFormatting sqref="J532">
    <cfRule type="iconSet" priority="247">
      <iconSet>
        <cfvo type="percent" val="0"/>
        <cfvo type="percent" val="33"/>
        <cfvo type="percent" val="67"/>
      </iconSet>
    </cfRule>
    <cfRule type="colorScale" priority="248">
      <colorScale>
        <cfvo type="num" val="0"/>
        <cfvo type="percentile" val="50"/>
        <cfvo type="num" val="1"/>
        <color rgb="FFFF0000"/>
        <color rgb="FFFFEB84"/>
        <color theme="9" tint="-0.249977111117893"/>
      </colorScale>
    </cfRule>
  </conditionalFormatting>
  <conditionalFormatting sqref="J538">
    <cfRule type="iconSet" priority="245">
      <iconSet>
        <cfvo type="percent" val="0"/>
        <cfvo type="percent" val="33"/>
        <cfvo type="percent" val="100"/>
      </iconSet>
    </cfRule>
    <cfRule type="dataBar" priority="246">
      <dataBar>
        <cfvo type="num" val="0"/>
        <cfvo type="num" val="1"/>
        <color rgb="FF638EC6"/>
      </dataBar>
      <extLst>
        <ext xmlns:x14="http://schemas.microsoft.com/office/spreadsheetml/2009/9/main" uri="{B025F937-C7B1-47D3-B67F-A62EFF666E3E}">
          <x14:id>{48CDC863-5232-4590-A46E-2D60027363FA}</x14:id>
        </ext>
      </extLst>
    </cfRule>
  </conditionalFormatting>
  <conditionalFormatting sqref="J538">
    <cfRule type="iconSet" priority="244">
      <iconSet>
        <cfvo type="percent" val="0"/>
        <cfvo type="percent" val="33"/>
        <cfvo type="percent" val="67"/>
      </iconSet>
    </cfRule>
  </conditionalFormatting>
  <conditionalFormatting sqref="J538">
    <cfRule type="iconSet" priority="242">
      <iconSet>
        <cfvo type="percent" val="0"/>
        <cfvo type="percent" val="33"/>
        <cfvo type="percent" val="67"/>
      </iconSet>
    </cfRule>
    <cfRule type="colorScale" priority="243">
      <colorScale>
        <cfvo type="num" val="0"/>
        <cfvo type="percentile" val="50"/>
        <cfvo type="num" val="1"/>
        <color rgb="FFFF0000"/>
        <color rgb="FFFFEB84"/>
        <color theme="9" tint="-0.249977111117893"/>
      </colorScale>
    </cfRule>
  </conditionalFormatting>
  <conditionalFormatting sqref="J553">
    <cfRule type="iconSet" priority="240">
      <iconSet>
        <cfvo type="percent" val="0"/>
        <cfvo type="percent" val="33"/>
        <cfvo type="percent" val="100"/>
      </iconSet>
    </cfRule>
    <cfRule type="dataBar" priority="241">
      <dataBar>
        <cfvo type="num" val="0"/>
        <cfvo type="num" val="1"/>
        <color rgb="FF638EC6"/>
      </dataBar>
      <extLst>
        <ext xmlns:x14="http://schemas.microsoft.com/office/spreadsheetml/2009/9/main" uri="{B025F937-C7B1-47D3-B67F-A62EFF666E3E}">
          <x14:id>{299E7B8D-5062-4D15-A90E-896CB9EFB108}</x14:id>
        </ext>
      </extLst>
    </cfRule>
  </conditionalFormatting>
  <conditionalFormatting sqref="J553">
    <cfRule type="iconSet" priority="239">
      <iconSet>
        <cfvo type="percent" val="0"/>
        <cfvo type="percent" val="33"/>
        <cfvo type="percent" val="67"/>
      </iconSet>
    </cfRule>
  </conditionalFormatting>
  <conditionalFormatting sqref="J553">
    <cfRule type="iconSet" priority="237">
      <iconSet>
        <cfvo type="percent" val="0"/>
        <cfvo type="percent" val="33"/>
        <cfvo type="percent" val="67"/>
      </iconSet>
    </cfRule>
    <cfRule type="colorScale" priority="238">
      <colorScale>
        <cfvo type="num" val="0"/>
        <cfvo type="percentile" val="50"/>
        <cfvo type="num" val="1"/>
        <color rgb="FFFF0000"/>
        <color rgb="FFFFEB84"/>
        <color theme="9" tint="-0.249977111117893"/>
      </colorScale>
    </cfRule>
  </conditionalFormatting>
  <conditionalFormatting sqref="J560">
    <cfRule type="iconSet" priority="235">
      <iconSet>
        <cfvo type="percent" val="0"/>
        <cfvo type="percent" val="33"/>
        <cfvo type="percent" val="100"/>
      </iconSet>
    </cfRule>
    <cfRule type="dataBar" priority="236">
      <dataBar>
        <cfvo type="num" val="0"/>
        <cfvo type="num" val="1"/>
        <color rgb="FF638EC6"/>
      </dataBar>
      <extLst>
        <ext xmlns:x14="http://schemas.microsoft.com/office/spreadsheetml/2009/9/main" uri="{B025F937-C7B1-47D3-B67F-A62EFF666E3E}">
          <x14:id>{9D87138E-4E38-48FC-B903-971779430450}</x14:id>
        </ext>
      </extLst>
    </cfRule>
  </conditionalFormatting>
  <conditionalFormatting sqref="J560">
    <cfRule type="iconSet" priority="234">
      <iconSet>
        <cfvo type="percent" val="0"/>
        <cfvo type="percent" val="33"/>
        <cfvo type="percent" val="67"/>
      </iconSet>
    </cfRule>
  </conditionalFormatting>
  <conditionalFormatting sqref="J560">
    <cfRule type="iconSet" priority="232">
      <iconSet>
        <cfvo type="percent" val="0"/>
        <cfvo type="percent" val="33"/>
        <cfvo type="percent" val="67"/>
      </iconSet>
    </cfRule>
    <cfRule type="colorScale" priority="233">
      <colorScale>
        <cfvo type="num" val="0"/>
        <cfvo type="percentile" val="50"/>
        <cfvo type="num" val="1"/>
        <color rgb="FFFF0000"/>
        <color rgb="FFFFEB84"/>
        <color theme="9" tint="-0.249977111117893"/>
      </colorScale>
    </cfRule>
  </conditionalFormatting>
  <conditionalFormatting sqref="J568">
    <cfRule type="iconSet" priority="230">
      <iconSet>
        <cfvo type="percent" val="0"/>
        <cfvo type="percent" val="33"/>
        <cfvo type="percent" val="100"/>
      </iconSet>
    </cfRule>
    <cfRule type="dataBar" priority="231">
      <dataBar>
        <cfvo type="num" val="0"/>
        <cfvo type="num" val="1"/>
        <color rgb="FF638EC6"/>
      </dataBar>
      <extLst>
        <ext xmlns:x14="http://schemas.microsoft.com/office/spreadsheetml/2009/9/main" uri="{B025F937-C7B1-47D3-B67F-A62EFF666E3E}">
          <x14:id>{9675D6FF-53AE-4730-A806-FB95C03723C7}</x14:id>
        </ext>
      </extLst>
    </cfRule>
  </conditionalFormatting>
  <conditionalFormatting sqref="J568">
    <cfRule type="iconSet" priority="229">
      <iconSet>
        <cfvo type="percent" val="0"/>
        <cfvo type="percent" val="33"/>
        <cfvo type="percent" val="67"/>
      </iconSet>
    </cfRule>
  </conditionalFormatting>
  <conditionalFormatting sqref="J568">
    <cfRule type="iconSet" priority="227">
      <iconSet>
        <cfvo type="percent" val="0"/>
        <cfvo type="percent" val="33"/>
        <cfvo type="percent" val="67"/>
      </iconSet>
    </cfRule>
    <cfRule type="colorScale" priority="228">
      <colorScale>
        <cfvo type="num" val="0"/>
        <cfvo type="percentile" val="50"/>
        <cfvo type="num" val="1"/>
        <color rgb="FFFF0000"/>
        <color rgb="FFFFEB84"/>
        <color theme="9" tint="-0.249977111117893"/>
      </colorScale>
    </cfRule>
  </conditionalFormatting>
  <conditionalFormatting sqref="J572">
    <cfRule type="iconSet" priority="225">
      <iconSet>
        <cfvo type="percent" val="0"/>
        <cfvo type="percent" val="33"/>
        <cfvo type="percent" val="100"/>
      </iconSet>
    </cfRule>
    <cfRule type="dataBar" priority="226">
      <dataBar>
        <cfvo type="num" val="0"/>
        <cfvo type="num" val="1"/>
        <color rgb="FF638EC6"/>
      </dataBar>
      <extLst>
        <ext xmlns:x14="http://schemas.microsoft.com/office/spreadsheetml/2009/9/main" uri="{B025F937-C7B1-47D3-B67F-A62EFF666E3E}">
          <x14:id>{2171F7CD-947E-4957-9079-BBCF8509A6A3}</x14:id>
        </ext>
      </extLst>
    </cfRule>
  </conditionalFormatting>
  <conditionalFormatting sqref="J572">
    <cfRule type="iconSet" priority="224">
      <iconSet>
        <cfvo type="percent" val="0"/>
        <cfvo type="percent" val="33"/>
        <cfvo type="percent" val="67"/>
      </iconSet>
    </cfRule>
  </conditionalFormatting>
  <conditionalFormatting sqref="J572">
    <cfRule type="iconSet" priority="222">
      <iconSet>
        <cfvo type="percent" val="0"/>
        <cfvo type="percent" val="33"/>
        <cfvo type="percent" val="67"/>
      </iconSet>
    </cfRule>
    <cfRule type="colorScale" priority="223">
      <colorScale>
        <cfvo type="num" val="0"/>
        <cfvo type="percentile" val="50"/>
        <cfvo type="num" val="1"/>
        <color rgb="FFFF0000"/>
        <color rgb="FFFFEB84"/>
        <color theme="9" tint="-0.249977111117893"/>
      </colorScale>
    </cfRule>
  </conditionalFormatting>
  <conditionalFormatting sqref="J577">
    <cfRule type="iconSet" priority="220">
      <iconSet>
        <cfvo type="percent" val="0"/>
        <cfvo type="percent" val="33"/>
        <cfvo type="percent" val="100"/>
      </iconSet>
    </cfRule>
    <cfRule type="dataBar" priority="221">
      <dataBar>
        <cfvo type="num" val="0"/>
        <cfvo type="num" val="1"/>
        <color rgb="FF638EC6"/>
      </dataBar>
      <extLst>
        <ext xmlns:x14="http://schemas.microsoft.com/office/spreadsheetml/2009/9/main" uri="{B025F937-C7B1-47D3-B67F-A62EFF666E3E}">
          <x14:id>{5675B564-46EC-4BA3-8310-913726E40100}</x14:id>
        </ext>
      </extLst>
    </cfRule>
  </conditionalFormatting>
  <conditionalFormatting sqref="J577">
    <cfRule type="iconSet" priority="219">
      <iconSet>
        <cfvo type="percent" val="0"/>
        <cfvo type="percent" val="33"/>
        <cfvo type="percent" val="67"/>
      </iconSet>
    </cfRule>
  </conditionalFormatting>
  <conditionalFormatting sqref="J577">
    <cfRule type="iconSet" priority="217">
      <iconSet>
        <cfvo type="percent" val="0"/>
        <cfvo type="percent" val="33"/>
        <cfvo type="percent" val="67"/>
      </iconSet>
    </cfRule>
    <cfRule type="colorScale" priority="218">
      <colorScale>
        <cfvo type="num" val="0"/>
        <cfvo type="percentile" val="50"/>
        <cfvo type="num" val="1"/>
        <color rgb="FFFF0000"/>
        <color rgb="FFFFEB84"/>
        <color theme="9" tint="-0.249977111117893"/>
      </colorScale>
    </cfRule>
  </conditionalFormatting>
  <conditionalFormatting sqref="J587">
    <cfRule type="iconSet" priority="215">
      <iconSet>
        <cfvo type="percent" val="0"/>
        <cfvo type="percent" val="33"/>
        <cfvo type="percent" val="100"/>
      </iconSet>
    </cfRule>
    <cfRule type="dataBar" priority="216">
      <dataBar>
        <cfvo type="num" val="0"/>
        <cfvo type="num" val="1"/>
        <color rgb="FF638EC6"/>
      </dataBar>
      <extLst>
        <ext xmlns:x14="http://schemas.microsoft.com/office/spreadsheetml/2009/9/main" uri="{B025F937-C7B1-47D3-B67F-A62EFF666E3E}">
          <x14:id>{9968D8E7-BE2E-4C08-80AE-31588A79A749}</x14:id>
        </ext>
      </extLst>
    </cfRule>
  </conditionalFormatting>
  <conditionalFormatting sqref="J587">
    <cfRule type="iconSet" priority="214">
      <iconSet>
        <cfvo type="percent" val="0"/>
        <cfvo type="percent" val="33"/>
        <cfvo type="percent" val="67"/>
      </iconSet>
    </cfRule>
  </conditionalFormatting>
  <conditionalFormatting sqref="J587">
    <cfRule type="iconSet" priority="212">
      <iconSet>
        <cfvo type="percent" val="0"/>
        <cfvo type="percent" val="33"/>
        <cfvo type="percent" val="67"/>
      </iconSet>
    </cfRule>
    <cfRule type="colorScale" priority="213">
      <colorScale>
        <cfvo type="num" val="0"/>
        <cfvo type="percentile" val="50"/>
        <cfvo type="num" val="1"/>
        <color rgb="FFFF0000"/>
        <color rgb="FFFFEB84"/>
        <color theme="9" tint="-0.249977111117893"/>
      </colorScale>
    </cfRule>
  </conditionalFormatting>
  <conditionalFormatting sqref="J590">
    <cfRule type="iconSet" priority="210">
      <iconSet>
        <cfvo type="percent" val="0"/>
        <cfvo type="percent" val="33"/>
        <cfvo type="percent" val="100"/>
      </iconSet>
    </cfRule>
    <cfRule type="dataBar" priority="211">
      <dataBar>
        <cfvo type="num" val="0"/>
        <cfvo type="num" val="1"/>
        <color rgb="FF638EC6"/>
      </dataBar>
      <extLst>
        <ext xmlns:x14="http://schemas.microsoft.com/office/spreadsheetml/2009/9/main" uri="{B025F937-C7B1-47D3-B67F-A62EFF666E3E}">
          <x14:id>{BB19F5F9-F9EB-4E5D-9C16-FB2F419C97DD}</x14:id>
        </ext>
      </extLst>
    </cfRule>
  </conditionalFormatting>
  <conditionalFormatting sqref="J590">
    <cfRule type="iconSet" priority="209">
      <iconSet>
        <cfvo type="percent" val="0"/>
        <cfvo type="percent" val="33"/>
        <cfvo type="percent" val="67"/>
      </iconSet>
    </cfRule>
  </conditionalFormatting>
  <conditionalFormatting sqref="J590">
    <cfRule type="iconSet" priority="207">
      <iconSet>
        <cfvo type="percent" val="0"/>
        <cfvo type="percent" val="33"/>
        <cfvo type="percent" val="67"/>
      </iconSet>
    </cfRule>
    <cfRule type="colorScale" priority="208">
      <colorScale>
        <cfvo type="num" val="0"/>
        <cfvo type="percentile" val="50"/>
        <cfvo type="num" val="1"/>
        <color rgb="FFFF0000"/>
        <color rgb="FFFFEB84"/>
        <color theme="9" tint="-0.249977111117893"/>
      </colorScale>
    </cfRule>
  </conditionalFormatting>
  <conditionalFormatting sqref="J599">
    <cfRule type="iconSet" priority="205">
      <iconSet>
        <cfvo type="percent" val="0"/>
        <cfvo type="percent" val="33"/>
        <cfvo type="percent" val="100"/>
      </iconSet>
    </cfRule>
    <cfRule type="dataBar" priority="206">
      <dataBar>
        <cfvo type="num" val="0"/>
        <cfvo type="num" val="1"/>
        <color rgb="FF638EC6"/>
      </dataBar>
      <extLst>
        <ext xmlns:x14="http://schemas.microsoft.com/office/spreadsheetml/2009/9/main" uri="{B025F937-C7B1-47D3-B67F-A62EFF666E3E}">
          <x14:id>{305E9390-31ED-4F0B-A111-C49B06A49F75}</x14:id>
        </ext>
      </extLst>
    </cfRule>
  </conditionalFormatting>
  <conditionalFormatting sqref="J599">
    <cfRule type="iconSet" priority="204">
      <iconSet>
        <cfvo type="percent" val="0"/>
        <cfvo type="percent" val="33"/>
        <cfvo type="percent" val="67"/>
      </iconSet>
    </cfRule>
  </conditionalFormatting>
  <conditionalFormatting sqref="J599">
    <cfRule type="iconSet" priority="202">
      <iconSet>
        <cfvo type="percent" val="0"/>
        <cfvo type="percent" val="33"/>
        <cfvo type="percent" val="67"/>
      </iconSet>
    </cfRule>
    <cfRule type="colorScale" priority="203">
      <colorScale>
        <cfvo type="num" val="0"/>
        <cfvo type="percentile" val="50"/>
        <cfvo type="num" val="1"/>
        <color rgb="FFFF0000"/>
        <color rgb="FFFFEB84"/>
        <color theme="9" tint="-0.249977111117893"/>
      </colorScale>
    </cfRule>
  </conditionalFormatting>
  <conditionalFormatting sqref="J607">
    <cfRule type="iconSet" priority="200">
      <iconSet>
        <cfvo type="percent" val="0"/>
        <cfvo type="percent" val="33"/>
        <cfvo type="percent" val="100"/>
      </iconSet>
    </cfRule>
    <cfRule type="dataBar" priority="201">
      <dataBar>
        <cfvo type="num" val="0"/>
        <cfvo type="num" val="1"/>
        <color rgb="FF638EC6"/>
      </dataBar>
      <extLst>
        <ext xmlns:x14="http://schemas.microsoft.com/office/spreadsheetml/2009/9/main" uri="{B025F937-C7B1-47D3-B67F-A62EFF666E3E}">
          <x14:id>{31DED1E7-A2EB-4BFD-9AE1-83224AEFA4D5}</x14:id>
        </ext>
      </extLst>
    </cfRule>
  </conditionalFormatting>
  <conditionalFormatting sqref="J607">
    <cfRule type="iconSet" priority="199">
      <iconSet>
        <cfvo type="percent" val="0"/>
        <cfvo type="percent" val="33"/>
        <cfvo type="percent" val="67"/>
      </iconSet>
    </cfRule>
  </conditionalFormatting>
  <conditionalFormatting sqref="J607">
    <cfRule type="iconSet" priority="197">
      <iconSet>
        <cfvo type="percent" val="0"/>
        <cfvo type="percent" val="33"/>
        <cfvo type="percent" val="67"/>
      </iconSet>
    </cfRule>
    <cfRule type="colorScale" priority="198">
      <colorScale>
        <cfvo type="num" val="0"/>
        <cfvo type="percentile" val="50"/>
        <cfvo type="num" val="1"/>
        <color rgb="FFFF0000"/>
        <color rgb="FFFFEB84"/>
        <color theme="9" tint="-0.249977111117893"/>
      </colorScale>
    </cfRule>
  </conditionalFormatting>
  <conditionalFormatting sqref="J617">
    <cfRule type="iconSet" priority="195">
      <iconSet>
        <cfvo type="percent" val="0"/>
        <cfvo type="percent" val="33"/>
        <cfvo type="percent" val="100"/>
      </iconSet>
    </cfRule>
    <cfRule type="dataBar" priority="196">
      <dataBar>
        <cfvo type="num" val="0"/>
        <cfvo type="num" val="1"/>
        <color rgb="FF638EC6"/>
      </dataBar>
      <extLst>
        <ext xmlns:x14="http://schemas.microsoft.com/office/spreadsheetml/2009/9/main" uri="{B025F937-C7B1-47D3-B67F-A62EFF666E3E}">
          <x14:id>{F733AF45-661E-45DB-81E4-E7D4A43D6510}</x14:id>
        </ext>
      </extLst>
    </cfRule>
  </conditionalFormatting>
  <conditionalFormatting sqref="J617">
    <cfRule type="iconSet" priority="194">
      <iconSet>
        <cfvo type="percent" val="0"/>
        <cfvo type="percent" val="33"/>
        <cfvo type="percent" val="67"/>
      </iconSet>
    </cfRule>
  </conditionalFormatting>
  <conditionalFormatting sqref="J617">
    <cfRule type="iconSet" priority="192">
      <iconSet>
        <cfvo type="percent" val="0"/>
        <cfvo type="percent" val="33"/>
        <cfvo type="percent" val="67"/>
      </iconSet>
    </cfRule>
    <cfRule type="colorScale" priority="193">
      <colorScale>
        <cfvo type="num" val="0"/>
        <cfvo type="percentile" val="50"/>
        <cfvo type="num" val="1"/>
        <color rgb="FFFF0000"/>
        <color rgb="FFFFEB84"/>
        <color theme="9" tint="-0.249977111117893"/>
      </colorScale>
    </cfRule>
  </conditionalFormatting>
  <conditionalFormatting sqref="J620">
    <cfRule type="iconSet" priority="190">
      <iconSet>
        <cfvo type="percent" val="0"/>
        <cfvo type="percent" val="33"/>
        <cfvo type="percent" val="100"/>
      </iconSet>
    </cfRule>
    <cfRule type="dataBar" priority="191">
      <dataBar>
        <cfvo type="num" val="0"/>
        <cfvo type="num" val="1"/>
        <color rgb="FF638EC6"/>
      </dataBar>
      <extLst>
        <ext xmlns:x14="http://schemas.microsoft.com/office/spreadsheetml/2009/9/main" uri="{B025F937-C7B1-47D3-B67F-A62EFF666E3E}">
          <x14:id>{B1380CE0-68BC-4D6A-8C2F-A64777748BA6}</x14:id>
        </ext>
      </extLst>
    </cfRule>
  </conditionalFormatting>
  <conditionalFormatting sqref="J620">
    <cfRule type="iconSet" priority="189">
      <iconSet>
        <cfvo type="percent" val="0"/>
        <cfvo type="percent" val="33"/>
        <cfvo type="percent" val="67"/>
      </iconSet>
    </cfRule>
  </conditionalFormatting>
  <conditionalFormatting sqref="J620">
    <cfRule type="iconSet" priority="187">
      <iconSet>
        <cfvo type="percent" val="0"/>
        <cfvo type="percent" val="33"/>
        <cfvo type="percent" val="67"/>
      </iconSet>
    </cfRule>
    <cfRule type="colorScale" priority="188">
      <colorScale>
        <cfvo type="num" val="0"/>
        <cfvo type="percentile" val="50"/>
        <cfvo type="num" val="1"/>
        <color rgb="FFFF0000"/>
        <color rgb="FFFFEB84"/>
        <color theme="9" tint="-0.249977111117893"/>
      </colorScale>
    </cfRule>
  </conditionalFormatting>
  <conditionalFormatting sqref="J475">
    <cfRule type="iconSet" priority="185">
      <iconSet>
        <cfvo type="percent" val="0"/>
        <cfvo type="percent" val="33"/>
        <cfvo type="percent" val="100"/>
      </iconSet>
    </cfRule>
    <cfRule type="dataBar" priority="186">
      <dataBar>
        <cfvo type="num" val="0"/>
        <cfvo type="num" val="1"/>
        <color rgb="FF638EC6"/>
      </dataBar>
      <extLst>
        <ext xmlns:x14="http://schemas.microsoft.com/office/spreadsheetml/2009/9/main" uri="{B025F937-C7B1-47D3-B67F-A62EFF666E3E}">
          <x14:id>{406FDCE1-2526-4387-8814-CEA1EA2F02DC}</x14:id>
        </ext>
      </extLst>
    </cfRule>
  </conditionalFormatting>
  <conditionalFormatting sqref="J475">
    <cfRule type="iconSet" priority="184">
      <iconSet>
        <cfvo type="percent" val="0"/>
        <cfvo type="percent" val="33"/>
        <cfvo type="percent" val="67"/>
      </iconSet>
    </cfRule>
  </conditionalFormatting>
  <conditionalFormatting sqref="J475">
    <cfRule type="iconSet" priority="182">
      <iconSet>
        <cfvo type="percent" val="0"/>
        <cfvo type="percent" val="33"/>
        <cfvo type="percent" val="67"/>
      </iconSet>
    </cfRule>
    <cfRule type="colorScale" priority="183">
      <colorScale>
        <cfvo type="num" val="0"/>
        <cfvo type="percentile" val="50"/>
        <cfvo type="num" val="1"/>
        <color rgb="FFFF0000"/>
        <color rgb="FFFFEB84"/>
        <color theme="9" tint="-0.249977111117893"/>
      </colorScale>
    </cfRule>
  </conditionalFormatting>
  <conditionalFormatting sqref="J362">
    <cfRule type="iconSet" priority="180">
      <iconSet>
        <cfvo type="percent" val="0"/>
        <cfvo type="percent" val="33"/>
        <cfvo type="percent" val="100"/>
      </iconSet>
    </cfRule>
    <cfRule type="dataBar" priority="181">
      <dataBar>
        <cfvo type="num" val="0"/>
        <cfvo type="num" val="1"/>
        <color rgb="FF638EC6"/>
      </dataBar>
      <extLst>
        <ext xmlns:x14="http://schemas.microsoft.com/office/spreadsheetml/2009/9/main" uri="{B025F937-C7B1-47D3-B67F-A62EFF666E3E}">
          <x14:id>{31ECAE2D-3724-4BD3-BB32-D59A4397D14B}</x14:id>
        </ext>
      </extLst>
    </cfRule>
  </conditionalFormatting>
  <conditionalFormatting sqref="J362">
    <cfRule type="iconSet" priority="179">
      <iconSet>
        <cfvo type="percent" val="0"/>
        <cfvo type="percent" val="33"/>
        <cfvo type="percent" val="67"/>
      </iconSet>
    </cfRule>
  </conditionalFormatting>
  <conditionalFormatting sqref="J362">
    <cfRule type="iconSet" priority="177">
      <iconSet>
        <cfvo type="percent" val="0"/>
        <cfvo type="percent" val="33"/>
        <cfvo type="percent" val="67"/>
      </iconSet>
    </cfRule>
    <cfRule type="colorScale" priority="178">
      <colorScale>
        <cfvo type="num" val="0"/>
        <cfvo type="percentile" val="50"/>
        <cfvo type="num" val="1"/>
        <color rgb="FFFF0000"/>
        <color rgb="FFFFEB84"/>
        <color theme="9" tint="-0.249977111117893"/>
      </colorScale>
    </cfRule>
  </conditionalFormatting>
  <conditionalFormatting sqref="J226">
    <cfRule type="iconSet" priority="175">
      <iconSet>
        <cfvo type="percent" val="0"/>
        <cfvo type="percent" val="33"/>
        <cfvo type="percent" val="100"/>
      </iconSet>
    </cfRule>
    <cfRule type="dataBar" priority="176">
      <dataBar>
        <cfvo type="num" val="0"/>
        <cfvo type="num" val="1"/>
        <color rgb="FF638EC6"/>
      </dataBar>
      <extLst>
        <ext xmlns:x14="http://schemas.microsoft.com/office/spreadsheetml/2009/9/main" uri="{B025F937-C7B1-47D3-B67F-A62EFF666E3E}">
          <x14:id>{19BACDC5-DB71-4FCC-9F5A-F3AAA78776E3}</x14:id>
        </ext>
      </extLst>
    </cfRule>
  </conditionalFormatting>
  <conditionalFormatting sqref="J226">
    <cfRule type="iconSet" priority="174">
      <iconSet>
        <cfvo type="percent" val="0"/>
        <cfvo type="percent" val="33"/>
        <cfvo type="percent" val="67"/>
      </iconSet>
    </cfRule>
  </conditionalFormatting>
  <conditionalFormatting sqref="J226">
    <cfRule type="iconSet" priority="172">
      <iconSet>
        <cfvo type="percent" val="0"/>
        <cfvo type="percent" val="33"/>
        <cfvo type="percent" val="67"/>
      </iconSet>
    </cfRule>
    <cfRule type="colorScale" priority="173">
      <colorScale>
        <cfvo type="num" val="0"/>
        <cfvo type="percentile" val="50"/>
        <cfvo type="num" val="1"/>
        <color rgb="FFFF0000"/>
        <color rgb="FFFFEB84"/>
        <color theme="9" tint="-0.249977111117893"/>
      </colorScale>
    </cfRule>
  </conditionalFormatting>
  <conditionalFormatting sqref="J230">
    <cfRule type="iconSet" priority="170">
      <iconSet>
        <cfvo type="percent" val="0"/>
        <cfvo type="percent" val="33"/>
        <cfvo type="percent" val="100"/>
      </iconSet>
    </cfRule>
    <cfRule type="dataBar" priority="171">
      <dataBar>
        <cfvo type="num" val="0"/>
        <cfvo type="num" val="1"/>
        <color rgb="FF638EC6"/>
      </dataBar>
      <extLst>
        <ext xmlns:x14="http://schemas.microsoft.com/office/spreadsheetml/2009/9/main" uri="{B025F937-C7B1-47D3-B67F-A62EFF666E3E}">
          <x14:id>{D2C206AC-749B-4755-992F-A0C50E923AE4}</x14:id>
        </ext>
      </extLst>
    </cfRule>
  </conditionalFormatting>
  <conditionalFormatting sqref="J230">
    <cfRule type="iconSet" priority="169">
      <iconSet>
        <cfvo type="percent" val="0"/>
        <cfvo type="percent" val="33"/>
        <cfvo type="percent" val="67"/>
      </iconSet>
    </cfRule>
  </conditionalFormatting>
  <conditionalFormatting sqref="J230">
    <cfRule type="iconSet" priority="167">
      <iconSet>
        <cfvo type="percent" val="0"/>
        <cfvo type="percent" val="33"/>
        <cfvo type="percent" val="67"/>
      </iconSet>
    </cfRule>
    <cfRule type="colorScale" priority="168">
      <colorScale>
        <cfvo type="num" val="0"/>
        <cfvo type="percentile" val="50"/>
        <cfvo type="num" val="1"/>
        <color rgb="FFFF0000"/>
        <color rgb="FFFFEB84"/>
        <color theme="9" tint="-0.249977111117893"/>
      </colorScale>
    </cfRule>
  </conditionalFormatting>
  <conditionalFormatting sqref="J32">
    <cfRule type="iconSet" priority="165">
      <iconSet>
        <cfvo type="percent" val="0"/>
        <cfvo type="percent" val="33"/>
        <cfvo type="percent" val="100"/>
      </iconSet>
    </cfRule>
    <cfRule type="dataBar" priority="166">
      <dataBar>
        <cfvo type="num" val="0"/>
        <cfvo type="num" val="1"/>
        <color rgb="FF638EC6"/>
      </dataBar>
      <extLst>
        <ext xmlns:x14="http://schemas.microsoft.com/office/spreadsheetml/2009/9/main" uri="{B025F937-C7B1-47D3-B67F-A62EFF666E3E}">
          <x14:id>{FD1EB489-6130-404F-9020-7CB855952017}</x14:id>
        </ext>
      </extLst>
    </cfRule>
  </conditionalFormatting>
  <conditionalFormatting sqref="J32">
    <cfRule type="iconSet" priority="164">
      <iconSet>
        <cfvo type="percent" val="0"/>
        <cfvo type="percent" val="33"/>
        <cfvo type="percent" val="67"/>
      </iconSet>
    </cfRule>
  </conditionalFormatting>
  <conditionalFormatting sqref="J32">
    <cfRule type="iconSet" priority="162">
      <iconSet>
        <cfvo type="percent" val="0"/>
        <cfvo type="percent" val="33"/>
        <cfvo type="percent" val="67"/>
      </iconSet>
    </cfRule>
    <cfRule type="colorScale" priority="163">
      <colorScale>
        <cfvo type="num" val="0"/>
        <cfvo type="percentile" val="50"/>
        <cfvo type="num" val="1"/>
        <color rgb="FFFF0000"/>
        <color rgb="FFFFEB84"/>
        <color theme="9" tint="-0.249977111117893"/>
      </colorScale>
    </cfRule>
  </conditionalFormatting>
  <conditionalFormatting sqref="J182">
    <cfRule type="iconSet" priority="160">
      <iconSet>
        <cfvo type="percent" val="0"/>
        <cfvo type="percent" val="33"/>
        <cfvo type="percent" val="100"/>
      </iconSet>
    </cfRule>
    <cfRule type="dataBar" priority="161">
      <dataBar>
        <cfvo type="num" val="0"/>
        <cfvo type="num" val="1"/>
        <color rgb="FF638EC6"/>
      </dataBar>
      <extLst>
        <ext xmlns:x14="http://schemas.microsoft.com/office/spreadsheetml/2009/9/main" uri="{B025F937-C7B1-47D3-B67F-A62EFF666E3E}">
          <x14:id>{BFD45B71-7B42-4282-8D1E-403A01F67095}</x14:id>
        </ext>
      </extLst>
    </cfRule>
  </conditionalFormatting>
  <conditionalFormatting sqref="J182">
    <cfRule type="iconSet" priority="159">
      <iconSet>
        <cfvo type="percent" val="0"/>
        <cfvo type="percent" val="33"/>
        <cfvo type="percent" val="67"/>
      </iconSet>
    </cfRule>
  </conditionalFormatting>
  <conditionalFormatting sqref="J182">
    <cfRule type="iconSet" priority="157">
      <iconSet>
        <cfvo type="percent" val="0"/>
        <cfvo type="percent" val="33"/>
        <cfvo type="percent" val="67"/>
      </iconSet>
    </cfRule>
    <cfRule type="colorScale" priority="158">
      <colorScale>
        <cfvo type="num" val="0"/>
        <cfvo type="percentile" val="50"/>
        <cfvo type="num" val="1"/>
        <color rgb="FFFF0000"/>
        <color rgb="FFFFEB84"/>
        <color theme="9" tint="-0.249977111117893"/>
      </colorScale>
    </cfRule>
  </conditionalFormatting>
  <conditionalFormatting sqref="J42">
    <cfRule type="iconSet" priority="155">
      <iconSet>
        <cfvo type="percent" val="0"/>
        <cfvo type="percent" val="33"/>
        <cfvo type="percent" val="100"/>
      </iconSet>
    </cfRule>
    <cfRule type="dataBar" priority="156">
      <dataBar>
        <cfvo type="num" val="0"/>
        <cfvo type="num" val="1"/>
        <color rgb="FF638EC6"/>
      </dataBar>
      <extLst>
        <ext xmlns:x14="http://schemas.microsoft.com/office/spreadsheetml/2009/9/main" uri="{B025F937-C7B1-47D3-B67F-A62EFF666E3E}">
          <x14:id>{77EDC9A0-C4D3-4D6F-AA02-DDF62E597520}</x14:id>
        </ext>
      </extLst>
    </cfRule>
  </conditionalFormatting>
  <conditionalFormatting sqref="J42">
    <cfRule type="iconSet" priority="154">
      <iconSet>
        <cfvo type="percent" val="0"/>
        <cfvo type="percent" val="33"/>
        <cfvo type="percent" val="67"/>
      </iconSet>
    </cfRule>
  </conditionalFormatting>
  <conditionalFormatting sqref="J42">
    <cfRule type="iconSet" priority="152">
      <iconSet>
        <cfvo type="percent" val="0"/>
        <cfvo type="percent" val="33"/>
        <cfvo type="percent" val="67"/>
      </iconSet>
    </cfRule>
    <cfRule type="colorScale" priority="153">
      <colorScale>
        <cfvo type="num" val="0"/>
        <cfvo type="percentile" val="50"/>
        <cfvo type="num" val="1"/>
        <color rgb="FFFF0000"/>
        <color rgb="FFFFEB84"/>
        <color theme="9" tint="-0.249977111117893"/>
      </colorScale>
    </cfRule>
  </conditionalFormatting>
  <conditionalFormatting sqref="J60">
    <cfRule type="iconSet" priority="145">
      <iconSet>
        <cfvo type="percent" val="0"/>
        <cfvo type="percent" val="33"/>
        <cfvo type="percent" val="100"/>
      </iconSet>
    </cfRule>
    <cfRule type="dataBar" priority="146">
      <dataBar>
        <cfvo type="num" val="0"/>
        <cfvo type="num" val="1"/>
        <color rgb="FF638EC6"/>
      </dataBar>
      <extLst>
        <ext xmlns:x14="http://schemas.microsoft.com/office/spreadsheetml/2009/9/main" uri="{B025F937-C7B1-47D3-B67F-A62EFF666E3E}">
          <x14:id>{71920C97-E469-4DBC-843B-3F23A1584E4D}</x14:id>
        </ext>
      </extLst>
    </cfRule>
  </conditionalFormatting>
  <conditionalFormatting sqref="J60">
    <cfRule type="iconSet" priority="144">
      <iconSet>
        <cfvo type="percent" val="0"/>
        <cfvo type="percent" val="33"/>
        <cfvo type="percent" val="67"/>
      </iconSet>
    </cfRule>
  </conditionalFormatting>
  <conditionalFormatting sqref="J60">
    <cfRule type="iconSet" priority="142">
      <iconSet>
        <cfvo type="percent" val="0"/>
        <cfvo type="percent" val="33"/>
        <cfvo type="percent" val="67"/>
      </iconSet>
    </cfRule>
    <cfRule type="colorScale" priority="143">
      <colorScale>
        <cfvo type="num" val="0"/>
        <cfvo type="percentile" val="50"/>
        <cfvo type="num" val="1"/>
        <color rgb="FFFF0000"/>
        <color rgb="FFFFEB84"/>
        <color theme="9" tint="-0.249977111117893"/>
      </colorScale>
    </cfRule>
  </conditionalFormatting>
  <conditionalFormatting sqref="J81">
    <cfRule type="iconSet" priority="135">
      <iconSet>
        <cfvo type="percent" val="0"/>
        <cfvo type="percent" val="33"/>
        <cfvo type="percent" val="100"/>
      </iconSet>
    </cfRule>
    <cfRule type="dataBar" priority="136">
      <dataBar>
        <cfvo type="num" val="0"/>
        <cfvo type="num" val="1"/>
        <color rgb="FF638EC6"/>
      </dataBar>
      <extLst>
        <ext xmlns:x14="http://schemas.microsoft.com/office/spreadsheetml/2009/9/main" uri="{B025F937-C7B1-47D3-B67F-A62EFF666E3E}">
          <x14:id>{EF843F54-5155-4A42-8562-805B46C74B62}</x14:id>
        </ext>
      </extLst>
    </cfRule>
  </conditionalFormatting>
  <conditionalFormatting sqref="J81">
    <cfRule type="iconSet" priority="134">
      <iconSet>
        <cfvo type="percent" val="0"/>
        <cfvo type="percent" val="33"/>
        <cfvo type="percent" val="67"/>
      </iconSet>
    </cfRule>
  </conditionalFormatting>
  <conditionalFormatting sqref="J81">
    <cfRule type="iconSet" priority="132">
      <iconSet>
        <cfvo type="percent" val="0"/>
        <cfvo type="percent" val="33"/>
        <cfvo type="percent" val="67"/>
      </iconSet>
    </cfRule>
    <cfRule type="colorScale" priority="133">
      <colorScale>
        <cfvo type="num" val="0"/>
        <cfvo type="percentile" val="50"/>
        <cfvo type="num" val="1"/>
        <color rgb="FFFF0000"/>
        <color rgb="FFFFEB84"/>
        <color theme="9" tint="-0.249977111117893"/>
      </colorScale>
    </cfRule>
  </conditionalFormatting>
  <conditionalFormatting sqref="J111">
    <cfRule type="iconSet" priority="130">
      <iconSet>
        <cfvo type="percent" val="0"/>
        <cfvo type="percent" val="33"/>
        <cfvo type="percent" val="100"/>
      </iconSet>
    </cfRule>
    <cfRule type="dataBar" priority="131">
      <dataBar>
        <cfvo type="num" val="0"/>
        <cfvo type="num" val="1"/>
        <color rgb="FF638EC6"/>
      </dataBar>
      <extLst>
        <ext xmlns:x14="http://schemas.microsoft.com/office/spreadsheetml/2009/9/main" uri="{B025F937-C7B1-47D3-B67F-A62EFF666E3E}">
          <x14:id>{E5BACE51-6B7E-4666-9E85-AAAE50B42F5C}</x14:id>
        </ext>
      </extLst>
    </cfRule>
  </conditionalFormatting>
  <conditionalFormatting sqref="J111">
    <cfRule type="iconSet" priority="129">
      <iconSet>
        <cfvo type="percent" val="0"/>
        <cfvo type="percent" val="33"/>
        <cfvo type="percent" val="67"/>
      </iconSet>
    </cfRule>
  </conditionalFormatting>
  <conditionalFormatting sqref="J111">
    <cfRule type="iconSet" priority="127">
      <iconSet>
        <cfvo type="percent" val="0"/>
        <cfvo type="percent" val="33"/>
        <cfvo type="percent" val="67"/>
      </iconSet>
    </cfRule>
    <cfRule type="colorScale" priority="128">
      <colorScale>
        <cfvo type="num" val="0"/>
        <cfvo type="percentile" val="50"/>
        <cfvo type="num" val="1"/>
        <color rgb="FFFF0000"/>
        <color rgb="FFFFEB84"/>
        <color theme="9" tint="-0.249977111117893"/>
      </colorScale>
    </cfRule>
  </conditionalFormatting>
  <conditionalFormatting sqref="J168">
    <cfRule type="iconSet" priority="125">
      <iconSet>
        <cfvo type="percent" val="0"/>
        <cfvo type="percent" val="33"/>
        <cfvo type="percent" val="100"/>
      </iconSet>
    </cfRule>
    <cfRule type="dataBar" priority="126">
      <dataBar>
        <cfvo type="num" val="0"/>
        <cfvo type="num" val="1"/>
        <color rgb="FF638EC6"/>
      </dataBar>
      <extLst>
        <ext xmlns:x14="http://schemas.microsoft.com/office/spreadsheetml/2009/9/main" uri="{B025F937-C7B1-47D3-B67F-A62EFF666E3E}">
          <x14:id>{E43D3D0C-55D8-4B9C-899E-705AB406899F}</x14:id>
        </ext>
      </extLst>
    </cfRule>
  </conditionalFormatting>
  <conditionalFormatting sqref="J168">
    <cfRule type="iconSet" priority="124">
      <iconSet>
        <cfvo type="percent" val="0"/>
        <cfvo type="percent" val="33"/>
        <cfvo type="percent" val="67"/>
      </iconSet>
    </cfRule>
  </conditionalFormatting>
  <conditionalFormatting sqref="J168">
    <cfRule type="iconSet" priority="122">
      <iconSet>
        <cfvo type="percent" val="0"/>
        <cfvo type="percent" val="33"/>
        <cfvo type="percent" val="67"/>
      </iconSet>
    </cfRule>
    <cfRule type="colorScale" priority="123">
      <colorScale>
        <cfvo type="num" val="0"/>
        <cfvo type="percentile" val="50"/>
        <cfvo type="num" val="1"/>
        <color rgb="FFFF0000"/>
        <color rgb="FFFFEB84"/>
        <color theme="9" tint="-0.249977111117893"/>
      </colorScale>
    </cfRule>
  </conditionalFormatting>
  <conditionalFormatting sqref="J183">
    <cfRule type="iconSet" priority="120">
      <iconSet>
        <cfvo type="percent" val="0"/>
        <cfvo type="percent" val="33"/>
        <cfvo type="percent" val="100"/>
      </iconSet>
    </cfRule>
    <cfRule type="dataBar" priority="121">
      <dataBar>
        <cfvo type="num" val="0"/>
        <cfvo type="num" val="1"/>
        <color rgb="FF638EC6"/>
      </dataBar>
      <extLst>
        <ext xmlns:x14="http://schemas.microsoft.com/office/spreadsheetml/2009/9/main" uri="{B025F937-C7B1-47D3-B67F-A62EFF666E3E}">
          <x14:id>{00D8C284-5599-48E5-AF0E-CBE58D90B732}</x14:id>
        </ext>
      </extLst>
    </cfRule>
  </conditionalFormatting>
  <conditionalFormatting sqref="J183">
    <cfRule type="iconSet" priority="119">
      <iconSet>
        <cfvo type="percent" val="0"/>
        <cfvo type="percent" val="33"/>
        <cfvo type="percent" val="67"/>
      </iconSet>
    </cfRule>
  </conditionalFormatting>
  <conditionalFormatting sqref="J183">
    <cfRule type="iconSet" priority="117">
      <iconSet>
        <cfvo type="percent" val="0"/>
        <cfvo type="percent" val="33"/>
        <cfvo type="percent" val="67"/>
      </iconSet>
    </cfRule>
    <cfRule type="colorScale" priority="118">
      <colorScale>
        <cfvo type="num" val="0"/>
        <cfvo type="percentile" val="50"/>
        <cfvo type="num" val="1"/>
        <color rgb="FFFF0000"/>
        <color rgb="FFFFEB84"/>
        <color theme="9" tint="-0.249977111117893"/>
      </colorScale>
    </cfRule>
  </conditionalFormatting>
  <conditionalFormatting sqref="J194">
    <cfRule type="iconSet" priority="115">
      <iconSet>
        <cfvo type="percent" val="0"/>
        <cfvo type="percent" val="33"/>
        <cfvo type="percent" val="100"/>
      </iconSet>
    </cfRule>
    <cfRule type="dataBar" priority="116">
      <dataBar>
        <cfvo type="num" val="0"/>
        <cfvo type="num" val="1"/>
        <color rgb="FF638EC6"/>
      </dataBar>
      <extLst>
        <ext xmlns:x14="http://schemas.microsoft.com/office/spreadsheetml/2009/9/main" uri="{B025F937-C7B1-47D3-B67F-A62EFF666E3E}">
          <x14:id>{4E785C60-559F-4C39-8936-4D248E09815E}</x14:id>
        </ext>
      </extLst>
    </cfRule>
  </conditionalFormatting>
  <conditionalFormatting sqref="J194">
    <cfRule type="iconSet" priority="114">
      <iconSet>
        <cfvo type="percent" val="0"/>
        <cfvo type="percent" val="33"/>
        <cfvo type="percent" val="67"/>
      </iconSet>
    </cfRule>
  </conditionalFormatting>
  <conditionalFormatting sqref="J194">
    <cfRule type="iconSet" priority="112">
      <iconSet>
        <cfvo type="percent" val="0"/>
        <cfvo type="percent" val="33"/>
        <cfvo type="percent" val="67"/>
      </iconSet>
    </cfRule>
    <cfRule type="colorScale" priority="113">
      <colorScale>
        <cfvo type="num" val="0"/>
        <cfvo type="percentile" val="50"/>
        <cfvo type="num" val="1"/>
        <color rgb="FFFF0000"/>
        <color rgb="FFFFEB84"/>
        <color theme="9" tint="-0.249977111117893"/>
      </colorScale>
    </cfRule>
  </conditionalFormatting>
  <conditionalFormatting sqref="J198">
    <cfRule type="iconSet" priority="110">
      <iconSet>
        <cfvo type="percent" val="0"/>
        <cfvo type="percent" val="33"/>
        <cfvo type="percent" val="100"/>
      </iconSet>
    </cfRule>
    <cfRule type="dataBar" priority="111">
      <dataBar>
        <cfvo type="num" val="0"/>
        <cfvo type="num" val="1"/>
        <color rgb="FF638EC6"/>
      </dataBar>
      <extLst>
        <ext xmlns:x14="http://schemas.microsoft.com/office/spreadsheetml/2009/9/main" uri="{B025F937-C7B1-47D3-B67F-A62EFF666E3E}">
          <x14:id>{AB224992-32FA-40A7-A364-6D4D1D2725DC}</x14:id>
        </ext>
      </extLst>
    </cfRule>
  </conditionalFormatting>
  <conditionalFormatting sqref="J198">
    <cfRule type="iconSet" priority="109">
      <iconSet>
        <cfvo type="percent" val="0"/>
        <cfvo type="percent" val="33"/>
        <cfvo type="percent" val="67"/>
      </iconSet>
    </cfRule>
  </conditionalFormatting>
  <conditionalFormatting sqref="J198">
    <cfRule type="iconSet" priority="107">
      <iconSet>
        <cfvo type="percent" val="0"/>
        <cfvo type="percent" val="33"/>
        <cfvo type="percent" val="67"/>
      </iconSet>
    </cfRule>
    <cfRule type="colorScale" priority="108">
      <colorScale>
        <cfvo type="num" val="0"/>
        <cfvo type="percentile" val="50"/>
        <cfvo type="num" val="1"/>
        <color rgb="FFFF0000"/>
        <color rgb="FFFFEB84"/>
        <color theme="9" tint="-0.249977111117893"/>
      </colorScale>
    </cfRule>
  </conditionalFormatting>
  <conditionalFormatting sqref="J209">
    <cfRule type="iconSet" priority="105">
      <iconSet>
        <cfvo type="percent" val="0"/>
        <cfvo type="percent" val="33"/>
        <cfvo type="percent" val="100"/>
      </iconSet>
    </cfRule>
    <cfRule type="dataBar" priority="106">
      <dataBar>
        <cfvo type="num" val="0"/>
        <cfvo type="num" val="1"/>
        <color rgb="FF638EC6"/>
      </dataBar>
      <extLst>
        <ext xmlns:x14="http://schemas.microsoft.com/office/spreadsheetml/2009/9/main" uri="{B025F937-C7B1-47D3-B67F-A62EFF666E3E}">
          <x14:id>{00634279-98FC-4FF7-8965-29E9D8246FEF}</x14:id>
        </ext>
      </extLst>
    </cfRule>
  </conditionalFormatting>
  <conditionalFormatting sqref="J209">
    <cfRule type="iconSet" priority="104">
      <iconSet>
        <cfvo type="percent" val="0"/>
        <cfvo type="percent" val="33"/>
        <cfvo type="percent" val="67"/>
      </iconSet>
    </cfRule>
  </conditionalFormatting>
  <conditionalFormatting sqref="J209">
    <cfRule type="iconSet" priority="102">
      <iconSet>
        <cfvo type="percent" val="0"/>
        <cfvo type="percent" val="33"/>
        <cfvo type="percent" val="67"/>
      </iconSet>
    </cfRule>
    <cfRule type="colorScale" priority="103">
      <colorScale>
        <cfvo type="num" val="0"/>
        <cfvo type="percentile" val="50"/>
        <cfvo type="num" val="1"/>
        <color rgb="FFFF0000"/>
        <color rgb="FFFFEB84"/>
        <color theme="9" tint="-0.249977111117893"/>
      </colorScale>
    </cfRule>
  </conditionalFormatting>
  <conditionalFormatting sqref="J224">
    <cfRule type="iconSet" priority="100">
      <iconSet>
        <cfvo type="percent" val="0"/>
        <cfvo type="percent" val="33"/>
        <cfvo type="percent" val="100"/>
      </iconSet>
    </cfRule>
    <cfRule type="dataBar" priority="101">
      <dataBar>
        <cfvo type="num" val="0"/>
        <cfvo type="num" val="1"/>
        <color rgb="FF638EC6"/>
      </dataBar>
      <extLst>
        <ext xmlns:x14="http://schemas.microsoft.com/office/spreadsheetml/2009/9/main" uri="{B025F937-C7B1-47D3-B67F-A62EFF666E3E}">
          <x14:id>{CA743837-15EE-4C5D-8D33-9A8842BCFBA4}</x14:id>
        </ext>
      </extLst>
    </cfRule>
  </conditionalFormatting>
  <conditionalFormatting sqref="J224">
    <cfRule type="iconSet" priority="99">
      <iconSet>
        <cfvo type="percent" val="0"/>
        <cfvo type="percent" val="33"/>
        <cfvo type="percent" val="67"/>
      </iconSet>
    </cfRule>
  </conditionalFormatting>
  <conditionalFormatting sqref="J224">
    <cfRule type="iconSet" priority="97">
      <iconSet>
        <cfvo type="percent" val="0"/>
        <cfvo type="percent" val="33"/>
        <cfvo type="percent" val="67"/>
      </iconSet>
    </cfRule>
    <cfRule type="colorScale" priority="98">
      <colorScale>
        <cfvo type="num" val="0"/>
        <cfvo type="percentile" val="50"/>
        <cfvo type="num" val="1"/>
        <color rgb="FFFF0000"/>
        <color rgb="FFFFEB84"/>
        <color theme="9" tint="-0.249977111117893"/>
      </colorScale>
    </cfRule>
  </conditionalFormatting>
  <conditionalFormatting sqref="J240">
    <cfRule type="iconSet" priority="95">
      <iconSet>
        <cfvo type="percent" val="0"/>
        <cfvo type="percent" val="33"/>
        <cfvo type="percent" val="100"/>
      </iconSet>
    </cfRule>
    <cfRule type="dataBar" priority="96">
      <dataBar>
        <cfvo type="num" val="0"/>
        <cfvo type="num" val="1"/>
        <color rgb="FF638EC6"/>
      </dataBar>
      <extLst>
        <ext xmlns:x14="http://schemas.microsoft.com/office/spreadsheetml/2009/9/main" uri="{B025F937-C7B1-47D3-B67F-A62EFF666E3E}">
          <x14:id>{C49BED69-6646-4DE2-9256-349E77E28BFB}</x14:id>
        </ext>
      </extLst>
    </cfRule>
  </conditionalFormatting>
  <conditionalFormatting sqref="J240">
    <cfRule type="iconSet" priority="94">
      <iconSet>
        <cfvo type="percent" val="0"/>
        <cfvo type="percent" val="33"/>
        <cfvo type="percent" val="67"/>
      </iconSet>
    </cfRule>
  </conditionalFormatting>
  <conditionalFormatting sqref="J240">
    <cfRule type="iconSet" priority="92">
      <iconSet>
        <cfvo type="percent" val="0"/>
        <cfvo type="percent" val="33"/>
        <cfvo type="percent" val="67"/>
      </iconSet>
    </cfRule>
    <cfRule type="colorScale" priority="93">
      <colorScale>
        <cfvo type="num" val="0"/>
        <cfvo type="percentile" val="50"/>
        <cfvo type="num" val="1"/>
        <color rgb="FFFF0000"/>
        <color rgb="FFFFEB84"/>
        <color theme="9" tint="-0.249977111117893"/>
      </colorScale>
    </cfRule>
  </conditionalFormatting>
  <conditionalFormatting sqref="J244">
    <cfRule type="iconSet" priority="90">
      <iconSet>
        <cfvo type="percent" val="0"/>
        <cfvo type="percent" val="33"/>
        <cfvo type="percent" val="100"/>
      </iconSet>
    </cfRule>
    <cfRule type="dataBar" priority="91">
      <dataBar>
        <cfvo type="num" val="0"/>
        <cfvo type="num" val="1"/>
        <color rgb="FF638EC6"/>
      </dataBar>
      <extLst>
        <ext xmlns:x14="http://schemas.microsoft.com/office/spreadsheetml/2009/9/main" uri="{B025F937-C7B1-47D3-B67F-A62EFF666E3E}">
          <x14:id>{F4F7E182-1545-46A8-B5EA-17A294437DB9}</x14:id>
        </ext>
      </extLst>
    </cfRule>
  </conditionalFormatting>
  <conditionalFormatting sqref="J244">
    <cfRule type="iconSet" priority="89">
      <iconSet>
        <cfvo type="percent" val="0"/>
        <cfvo type="percent" val="33"/>
        <cfvo type="percent" val="67"/>
      </iconSet>
    </cfRule>
  </conditionalFormatting>
  <conditionalFormatting sqref="J244">
    <cfRule type="iconSet" priority="87">
      <iconSet>
        <cfvo type="percent" val="0"/>
        <cfvo type="percent" val="33"/>
        <cfvo type="percent" val="67"/>
      </iconSet>
    </cfRule>
    <cfRule type="colorScale" priority="88">
      <colorScale>
        <cfvo type="num" val="0"/>
        <cfvo type="percentile" val="50"/>
        <cfvo type="num" val="1"/>
        <color rgb="FFFF0000"/>
        <color rgb="FFFFEB84"/>
        <color theme="9" tint="-0.249977111117893"/>
      </colorScale>
    </cfRule>
  </conditionalFormatting>
  <conditionalFormatting sqref="J256">
    <cfRule type="iconSet" priority="85">
      <iconSet>
        <cfvo type="percent" val="0"/>
        <cfvo type="percent" val="33"/>
        <cfvo type="percent" val="100"/>
      </iconSet>
    </cfRule>
    <cfRule type="dataBar" priority="86">
      <dataBar>
        <cfvo type="num" val="0"/>
        <cfvo type="num" val="1"/>
        <color rgb="FF638EC6"/>
      </dataBar>
      <extLst>
        <ext xmlns:x14="http://schemas.microsoft.com/office/spreadsheetml/2009/9/main" uri="{B025F937-C7B1-47D3-B67F-A62EFF666E3E}">
          <x14:id>{018D3D5C-83E6-4580-8FC1-830E979020EB}</x14:id>
        </ext>
      </extLst>
    </cfRule>
  </conditionalFormatting>
  <conditionalFormatting sqref="J256">
    <cfRule type="iconSet" priority="84">
      <iconSet>
        <cfvo type="percent" val="0"/>
        <cfvo type="percent" val="33"/>
        <cfvo type="percent" val="67"/>
      </iconSet>
    </cfRule>
  </conditionalFormatting>
  <conditionalFormatting sqref="J256">
    <cfRule type="iconSet" priority="82">
      <iconSet>
        <cfvo type="percent" val="0"/>
        <cfvo type="percent" val="33"/>
        <cfvo type="percent" val="67"/>
      </iconSet>
    </cfRule>
    <cfRule type="colorScale" priority="83">
      <colorScale>
        <cfvo type="num" val="0"/>
        <cfvo type="percentile" val="50"/>
        <cfvo type="num" val="1"/>
        <color rgb="FFFF0000"/>
        <color rgb="FFFFEB84"/>
        <color theme="9" tint="-0.249977111117893"/>
      </colorScale>
    </cfRule>
  </conditionalFormatting>
  <conditionalFormatting sqref="J271">
    <cfRule type="iconSet" priority="80">
      <iconSet>
        <cfvo type="percent" val="0"/>
        <cfvo type="percent" val="33"/>
        <cfvo type="percent" val="100"/>
      </iconSet>
    </cfRule>
    <cfRule type="dataBar" priority="81">
      <dataBar>
        <cfvo type="num" val="0"/>
        <cfvo type="num" val="1"/>
        <color rgb="FF638EC6"/>
      </dataBar>
      <extLst>
        <ext xmlns:x14="http://schemas.microsoft.com/office/spreadsheetml/2009/9/main" uri="{B025F937-C7B1-47D3-B67F-A62EFF666E3E}">
          <x14:id>{2B44D5EE-F2F5-4F6A-807E-3268CDB20230}</x14:id>
        </ext>
      </extLst>
    </cfRule>
  </conditionalFormatting>
  <conditionalFormatting sqref="J271">
    <cfRule type="iconSet" priority="79">
      <iconSet>
        <cfvo type="percent" val="0"/>
        <cfvo type="percent" val="33"/>
        <cfvo type="percent" val="67"/>
      </iconSet>
    </cfRule>
  </conditionalFormatting>
  <conditionalFormatting sqref="J271">
    <cfRule type="iconSet" priority="77">
      <iconSet>
        <cfvo type="percent" val="0"/>
        <cfvo type="percent" val="33"/>
        <cfvo type="percent" val="67"/>
      </iconSet>
    </cfRule>
    <cfRule type="colorScale" priority="78">
      <colorScale>
        <cfvo type="num" val="0"/>
        <cfvo type="percentile" val="50"/>
        <cfvo type="num" val="1"/>
        <color rgb="FFFF0000"/>
        <color rgb="FFFFEB84"/>
        <color theme="9" tint="-0.249977111117893"/>
      </colorScale>
    </cfRule>
  </conditionalFormatting>
  <conditionalFormatting sqref="J287">
    <cfRule type="iconSet" priority="75">
      <iconSet>
        <cfvo type="percent" val="0"/>
        <cfvo type="percent" val="33"/>
        <cfvo type="percent" val="100"/>
      </iconSet>
    </cfRule>
    <cfRule type="dataBar" priority="76">
      <dataBar>
        <cfvo type="num" val="0"/>
        <cfvo type="num" val="1"/>
        <color rgb="FF638EC6"/>
      </dataBar>
      <extLst>
        <ext xmlns:x14="http://schemas.microsoft.com/office/spreadsheetml/2009/9/main" uri="{B025F937-C7B1-47D3-B67F-A62EFF666E3E}">
          <x14:id>{6A8ECB1A-AA9B-46BF-8C1E-E37240FF645E}</x14:id>
        </ext>
      </extLst>
    </cfRule>
  </conditionalFormatting>
  <conditionalFormatting sqref="J287">
    <cfRule type="iconSet" priority="74">
      <iconSet>
        <cfvo type="percent" val="0"/>
        <cfvo type="percent" val="33"/>
        <cfvo type="percent" val="67"/>
      </iconSet>
    </cfRule>
  </conditionalFormatting>
  <conditionalFormatting sqref="J287">
    <cfRule type="iconSet" priority="72">
      <iconSet>
        <cfvo type="percent" val="0"/>
        <cfvo type="percent" val="33"/>
        <cfvo type="percent" val="67"/>
      </iconSet>
    </cfRule>
    <cfRule type="colorScale" priority="73">
      <colorScale>
        <cfvo type="num" val="0"/>
        <cfvo type="percentile" val="50"/>
        <cfvo type="num" val="1"/>
        <color rgb="FFFF0000"/>
        <color rgb="FFFFEB84"/>
        <color theme="9" tint="-0.249977111117893"/>
      </colorScale>
    </cfRule>
  </conditionalFormatting>
  <conditionalFormatting sqref="J296">
    <cfRule type="iconSet" priority="70">
      <iconSet>
        <cfvo type="percent" val="0"/>
        <cfvo type="percent" val="33"/>
        <cfvo type="percent" val="100"/>
      </iconSet>
    </cfRule>
    <cfRule type="dataBar" priority="71">
      <dataBar>
        <cfvo type="num" val="0"/>
        <cfvo type="num" val="1"/>
        <color rgb="FF638EC6"/>
      </dataBar>
      <extLst>
        <ext xmlns:x14="http://schemas.microsoft.com/office/spreadsheetml/2009/9/main" uri="{B025F937-C7B1-47D3-B67F-A62EFF666E3E}">
          <x14:id>{2B824E65-D822-4D4C-A1FC-BC75C90E733E}</x14:id>
        </ext>
      </extLst>
    </cfRule>
  </conditionalFormatting>
  <conditionalFormatting sqref="J296">
    <cfRule type="iconSet" priority="69">
      <iconSet>
        <cfvo type="percent" val="0"/>
        <cfvo type="percent" val="33"/>
        <cfvo type="percent" val="67"/>
      </iconSet>
    </cfRule>
  </conditionalFormatting>
  <conditionalFormatting sqref="J296">
    <cfRule type="iconSet" priority="67">
      <iconSet>
        <cfvo type="percent" val="0"/>
        <cfvo type="percent" val="33"/>
        <cfvo type="percent" val="67"/>
      </iconSet>
    </cfRule>
    <cfRule type="colorScale" priority="68">
      <colorScale>
        <cfvo type="num" val="0"/>
        <cfvo type="percentile" val="50"/>
        <cfvo type="num" val="1"/>
        <color rgb="FFFF0000"/>
        <color rgb="FFFFEB84"/>
        <color theme="9" tint="-0.249977111117893"/>
      </colorScale>
    </cfRule>
  </conditionalFormatting>
  <conditionalFormatting sqref="J314">
    <cfRule type="iconSet" priority="65">
      <iconSet>
        <cfvo type="percent" val="0"/>
        <cfvo type="percent" val="33"/>
        <cfvo type="percent" val="100"/>
      </iconSet>
    </cfRule>
    <cfRule type="dataBar" priority="66">
      <dataBar>
        <cfvo type="num" val="0"/>
        <cfvo type="num" val="1"/>
        <color rgb="FF638EC6"/>
      </dataBar>
      <extLst>
        <ext xmlns:x14="http://schemas.microsoft.com/office/spreadsheetml/2009/9/main" uri="{B025F937-C7B1-47D3-B67F-A62EFF666E3E}">
          <x14:id>{2375070A-FAFB-4164-AE5B-C4B440CE1AA5}</x14:id>
        </ext>
      </extLst>
    </cfRule>
  </conditionalFormatting>
  <conditionalFormatting sqref="J314">
    <cfRule type="iconSet" priority="64">
      <iconSet>
        <cfvo type="percent" val="0"/>
        <cfvo type="percent" val="33"/>
        <cfvo type="percent" val="67"/>
      </iconSet>
    </cfRule>
  </conditionalFormatting>
  <conditionalFormatting sqref="J314">
    <cfRule type="iconSet" priority="62">
      <iconSet>
        <cfvo type="percent" val="0"/>
        <cfvo type="percent" val="33"/>
        <cfvo type="percent" val="67"/>
      </iconSet>
    </cfRule>
    <cfRule type="colorScale" priority="63">
      <colorScale>
        <cfvo type="num" val="0"/>
        <cfvo type="percentile" val="50"/>
        <cfvo type="num" val="1"/>
        <color rgb="FFFF0000"/>
        <color rgb="FFFFEB84"/>
        <color theme="9" tint="-0.249977111117893"/>
      </colorScale>
    </cfRule>
  </conditionalFormatting>
  <conditionalFormatting sqref="J324">
    <cfRule type="iconSet" priority="60">
      <iconSet>
        <cfvo type="percent" val="0"/>
        <cfvo type="percent" val="33"/>
        <cfvo type="percent" val="100"/>
      </iconSet>
    </cfRule>
    <cfRule type="dataBar" priority="61">
      <dataBar>
        <cfvo type="num" val="0"/>
        <cfvo type="num" val="1"/>
        <color rgb="FF638EC6"/>
      </dataBar>
      <extLst>
        <ext xmlns:x14="http://schemas.microsoft.com/office/spreadsheetml/2009/9/main" uri="{B025F937-C7B1-47D3-B67F-A62EFF666E3E}">
          <x14:id>{F47FED53-1BF2-472B-8D62-BF49DF7C2D26}</x14:id>
        </ext>
      </extLst>
    </cfRule>
  </conditionalFormatting>
  <conditionalFormatting sqref="J324">
    <cfRule type="iconSet" priority="59">
      <iconSet>
        <cfvo type="percent" val="0"/>
        <cfvo type="percent" val="33"/>
        <cfvo type="percent" val="67"/>
      </iconSet>
    </cfRule>
  </conditionalFormatting>
  <conditionalFormatting sqref="J324">
    <cfRule type="iconSet" priority="57">
      <iconSet>
        <cfvo type="percent" val="0"/>
        <cfvo type="percent" val="33"/>
        <cfvo type="percent" val="67"/>
      </iconSet>
    </cfRule>
    <cfRule type="colorScale" priority="58">
      <colorScale>
        <cfvo type="num" val="0"/>
        <cfvo type="percentile" val="50"/>
        <cfvo type="num" val="1"/>
        <color rgb="FFFF0000"/>
        <color rgb="FFFFEB84"/>
        <color theme="9" tint="-0.249977111117893"/>
      </colorScale>
    </cfRule>
  </conditionalFormatting>
  <conditionalFormatting sqref="J339">
    <cfRule type="iconSet" priority="55">
      <iconSet>
        <cfvo type="percent" val="0"/>
        <cfvo type="percent" val="33"/>
        <cfvo type="percent" val="100"/>
      </iconSet>
    </cfRule>
    <cfRule type="dataBar" priority="56">
      <dataBar>
        <cfvo type="num" val="0"/>
        <cfvo type="num" val="1"/>
        <color rgb="FF638EC6"/>
      </dataBar>
      <extLst>
        <ext xmlns:x14="http://schemas.microsoft.com/office/spreadsheetml/2009/9/main" uri="{B025F937-C7B1-47D3-B67F-A62EFF666E3E}">
          <x14:id>{2AB79474-452E-44A2-A1CD-AA32223D0BBF}</x14:id>
        </ext>
      </extLst>
    </cfRule>
  </conditionalFormatting>
  <conditionalFormatting sqref="J339">
    <cfRule type="iconSet" priority="54">
      <iconSet>
        <cfvo type="percent" val="0"/>
        <cfvo type="percent" val="33"/>
        <cfvo type="percent" val="67"/>
      </iconSet>
    </cfRule>
  </conditionalFormatting>
  <conditionalFormatting sqref="J339">
    <cfRule type="iconSet" priority="52">
      <iconSet>
        <cfvo type="percent" val="0"/>
        <cfvo type="percent" val="33"/>
        <cfvo type="percent" val="67"/>
      </iconSet>
    </cfRule>
    <cfRule type="colorScale" priority="53">
      <colorScale>
        <cfvo type="num" val="0"/>
        <cfvo type="percentile" val="50"/>
        <cfvo type="num" val="1"/>
        <color rgb="FFFF0000"/>
        <color rgb="FFFFEB84"/>
        <color theme="9" tint="-0.249977111117893"/>
      </colorScale>
    </cfRule>
  </conditionalFormatting>
  <conditionalFormatting sqref="J383">
    <cfRule type="iconSet" priority="50">
      <iconSet>
        <cfvo type="percent" val="0"/>
        <cfvo type="percent" val="33"/>
        <cfvo type="percent" val="100"/>
      </iconSet>
    </cfRule>
    <cfRule type="dataBar" priority="51">
      <dataBar>
        <cfvo type="num" val="0"/>
        <cfvo type="num" val="1"/>
        <color rgb="FF638EC6"/>
      </dataBar>
      <extLst>
        <ext xmlns:x14="http://schemas.microsoft.com/office/spreadsheetml/2009/9/main" uri="{B025F937-C7B1-47D3-B67F-A62EFF666E3E}">
          <x14:id>{DB3352BA-C84B-4F76-AB74-E886F2ACEDF7}</x14:id>
        </ext>
      </extLst>
    </cfRule>
  </conditionalFormatting>
  <conditionalFormatting sqref="J383">
    <cfRule type="iconSet" priority="49">
      <iconSet>
        <cfvo type="percent" val="0"/>
        <cfvo type="percent" val="33"/>
        <cfvo type="percent" val="67"/>
      </iconSet>
    </cfRule>
  </conditionalFormatting>
  <conditionalFormatting sqref="J383">
    <cfRule type="iconSet" priority="47">
      <iconSet>
        <cfvo type="percent" val="0"/>
        <cfvo type="percent" val="33"/>
        <cfvo type="percent" val="67"/>
      </iconSet>
    </cfRule>
    <cfRule type="colorScale" priority="48">
      <colorScale>
        <cfvo type="num" val="0"/>
        <cfvo type="percentile" val="50"/>
        <cfvo type="num" val="1"/>
        <color rgb="FFFF0000"/>
        <color rgb="FFFFEB84"/>
        <color theme="9" tint="-0.249977111117893"/>
      </colorScale>
    </cfRule>
  </conditionalFormatting>
  <conditionalFormatting sqref="J433">
    <cfRule type="iconSet" priority="45">
      <iconSet>
        <cfvo type="percent" val="0"/>
        <cfvo type="percent" val="33"/>
        <cfvo type="percent" val="100"/>
      </iconSet>
    </cfRule>
    <cfRule type="dataBar" priority="46">
      <dataBar>
        <cfvo type="num" val="0"/>
        <cfvo type="num" val="1"/>
        <color rgb="FF638EC6"/>
      </dataBar>
      <extLst>
        <ext xmlns:x14="http://schemas.microsoft.com/office/spreadsheetml/2009/9/main" uri="{B025F937-C7B1-47D3-B67F-A62EFF666E3E}">
          <x14:id>{15BBF604-72AD-4A84-8340-386E6C6CA9E4}</x14:id>
        </ext>
      </extLst>
    </cfRule>
  </conditionalFormatting>
  <conditionalFormatting sqref="J433">
    <cfRule type="iconSet" priority="44">
      <iconSet>
        <cfvo type="percent" val="0"/>
        <cfvo type="percent" val="33"/>
        <cfvo type="percent" val="67"/>
      </iconSet>
    </cfRule>
  </conditionalFormatting>
  <conditionalFormatting sqref="J433">
    <cfRule type="iconSet" priority="42">
      <iconSet>
        <cfvo type="percent" val="0"/>
        <cfvo type="percent" val="33"/>
        <cfvo type="percent" val="67"/>
      </iconSet>
    </cfRule>
    <cfRule type="colorScale" priority="43">
      <colorScale>
        <cfvo type="num" val="0"/>
        <cfvo type="percentile" val="50"/>
        <cfvo type="num" val="1"/>
        <color rgb="FFFF0000"/>
        <color rgb="FFFFEB84"/>
        <color theme="9" tint="-0.249977111117893"/>
      </colorScale>
    </cfRule>
  </conditionalFormatting>
  <conditionalFormatting sqref="J455">
    <cfRule type="iconSet" priority="40">
      <iconSet>
        <cfvo type="percent" val="0"/>
        <cfvo type="percent" val="33"/>
        <cfvo type="percent" val="100"/>
      </iconSet>
    </cfRule>
    <cfRule type="dataBar" priority="41">
      <dataBar>
        <cfvo type="num" val="0"/>
        <cfvo type="num" val="1"/>
        <color rgb="FF638EC6"/>
      </dataBar>
      <extLst>
        <ext xmlns:x14="http://schemas.microsoft.com/office/spreadsheetml/2009/9/main" uri="{B025F937-C7B1-47D3-B67F-A62EFF666E3E}">
          <x14:id>{E1550FB1-9ADC-4ECB-A274-51ABB330F627}</x14:id>
        </ext>
      </extLst>
    </cfRule>
  </conditionalFormatting>
  <conditionalFormatting sqref="J455">
    <cfRule type="iconSet" priority="39">
      <iconSet>
        <cfvo type="percent" val="0"/>
        <cfvo type="percent" val="33"/>
        <cfvo type="percent" val="67"/>
      </iconSet>
    </cfRule>
  </conditionalFormatting>
  <conditionalFormatting sqref="J455">
    <cfRule type="iconSet" priority="37">
      <iconSet>
        <cfvo type="percent" val="0"/>
        <cfvo type="percent" val="33"/>
        <cfvo type="percent" val="67"/>
      </iconSet>
    </cfRule>
    <cfRule type="colorScale" priority="38">
      <colorScale>
        <cfvo type="num" val="0"/>
        <cfvo type="percentile" val="50"/>
        <cfvo type="num" val="1"/>
        <color rgb="FFFF0000"/>
        <color rgb="FFFFEB84"/>
        <color theme="9" tint="-0.249977111117893"/>
      </colorScale>
    </cfRule>
  </conditionalFormatting>
  <conditionalFormatting sqref="J463">
    <cfRule type="iconSet" priority="35">
      <iconSet>
        <cfvo type="percent" val="0"/>
        <cfvo type="percent" val="33"/>
        <cfvo type="percent" val="100"/>
      </iconSet>
    </cfRule>
    <cfRule type="dataBar" priority="36">
      <dataBar>
        <cfvo type="num" val="0"/>
        <cfvo type="num" val="1"/>
        <color rgb="FF638EC6"/>
      </dataBar>
      <extLst>
        <ext xmlns:x14="http://schemas.microsoft.com/office/spreadsheetml/2009/9/main" uri="{B025F937-C7B1-47D3-B67F-A62EFF666E3E}">
          <x14:id>{C4216B6A-06CF-42EC-8C4C-B8D60297EF63}</x14:id>
        </ext>
      </extLst>
    </cfRule>
  </conditionalFormatting>
  <conditionalFormatting sqref="J463">
    <cfRule type="iconSet" priority="34">
      <iconSet>
        <cfvo type="percent" val="0"/>
        <cfvo type="percent" val="33"/>
        <cfvo type="percent" val="67"/>
      </iconSet>
    </cfRule>
  </conditionalFormatting>
  <conditionalFormatting sqref="J463">
    <cfRule type="iconSet" priority="32">
      <iconSet>
        <cfvo type="percent" val="0"/>
        <cfvo type="percent" val="33"/>
        <cfvo type="percent" val="67"/>
      </iconSet>
    </cfRule>
    <cfRule type="colorScale" priority="33">
      <colorScale>
        <cfvo type="num" val="0"/>
        <cfvo type="percentile" val="50"/>
        <cfvo type="num" val="1"/>
        <color rgb="FFFF0000"/>
        <color rgb="FFFFEB84"/>
        <color theme="9" tint="-0.249977111117893"/>
      </colorScale>
    </cfRule>
  </conditionalFormatting>
  <conditionalFormatting sqref="J495">
    <cfRule type="iconSet" priority="30">
      <iconSet>
        <cfvo type="percent" val="0"/>
        <cfvo type="percent" val="33"/>
        <cfvo type="percent" val="100"/>
      </iconSet>
    </cfRule>
    <cfRule type="dataBar" priority="31">
      <dataBar>
        <cfvo type="num" val="0"/>
        <cfvo type="num" val="1"/>
        <color rgb="FF638EC6"/>
      </dataBar>
      <extLst>
        <ext xmlns:x14="http://schemas.microsoft.com/office/spreadsheetml/2009/9/main" uri="{B025F937-C7B1-47D3-B67F-A62EFF666E3E}">
          <x14:id>{36127683-9598-4918-B63F-2EC1E3ABE015}</x14:id>
        </ext>
      </extLst>
    </cfRule>
  </conditionalFormatting>
  <conditionalFormatting sqref="J495">
    <cfRule type="iconSet" priority="29">
      <iconSet>
        <cfvo type="percent" val="0"/>
        <cfvo type="percent" val="33"/>
        <cfvo type="percent" val="67"/>
      </iconSet>
    </cfRule>
  </conditionalFormatting>
  <conditionalFormatting sqref="J495">
    <cfRule type="iconSet" priority="27">
      <iconSet>
        <cfvo type="percent" val="0"/>
        <cfvo type="percent" val="33"/>
        <cfvo type="percent" val="67"/>
      </iconSet>
    </cfRule>
    <cfRule type="colorScale" priority="28">
      <colorScale>
        <cfvo type="num" val="0"/>
        <cfvo type="percentile" val="50"/>
        <cfvo type="num" val="1"/>
        <color rgb="FFFF0000"/>
        <color rgb="FFFFEB84"/>
        <color theme="9" tint="-0.249977111117893"/>
      </colorScale>
    </cfRule>
  </conditionalFormatting>
  <conditionalFormatting sqref="J513">
    <cfRule type="iconSet" priority="25">
      <iconSet>
        <cfvo type="percent" val="0"/>
        <cfvo type="percent" val="33"/>
        <cfvo type="percent" val="100"/>
      </iconSet>
    </cfRule>
    <cfRule type="dataBar" priority="26">
      <dataBar>
        <cfvo type="num" val="0"/>
        <cfvo type="num" val="1"/>
        <color rgb="FF638EC6"/>
      </dataBar>
      <extLst>
        <ext xmlns:x14="http://schemas.microsoft.com/office/spreadsheetml/2009/9/main" uri="{B025F937-C7B1-47D3-B67F-A62EFF666E3E}">
          <x14:id>{4DFB505C-F561-4E2F-BAB3-97867B04FE14}</x14:id>
        </ext>
      </extLst>
    </cfRule>
  </conditionalFormatting>
  <conditionalFormatting sqref="J513">
    <cfRule type="iconSet" priority="24">
      <iconSet>
        <cfvo type="percent" val="0"/>
        <cfvo type="percent" val="33"/>
        <cfvo type="percent" val="67"/>
      </iconSet>
    </cfRule>
  </conditionalFormatting>
  <conditionalFormatting sqref="J513">
    <cfRule type="iconSet" priority="22">
      <iconSet>
        <cfvo type="percent" val="0"/>
        <cfvo type="percent" val="33"/>
        <cfvo type="percent" val="67"/>
      </iconSet>
    </cfRule>
    <cfRule type="colorScale" priority="23">
      <colorScale>
        <cfvo type="num" val="0"/>
        <cfvo type="percentile" val="50"/>
        <cfvo type="num" val="1"/>
        <color rgb="FFFF0000"/>
        <color rgb="FFFFEB84"/>
        <color theme="9" tint="-0.249977111117893"/>
      </colorScale>
    </cfRule>
  </conditionalFormatting>
  <conditionalFormatting sqref="J575">
    <cfRule type="iconSet" priority="20">
      <iconSet>
        <cfvo type="percent" val="0"/>
        <cfvo type="percent" val="33"/>
        <cfvo type="percent" val="100"/>
      </iconSet>
    </cfRule>
    <cfRule type="dataBar" priority="21">
      <dataBar>
        <cfvo type="num" val="0"/>
        <cfvo type="num" val="1"/>
        <color rgb="FF638EC6"/>
      </dataBar>
      <extLst>
        <ext xmlns:x14="http://schemas.microsoft.com/office/spreadsheetml/2009/9/main" uri="{B025F937-C7B1-47D3-B67F-A62EFF666E3E}">
          <x14:id>{9D3F6291-8C82-403B-B1CC-07435C2AE687}</x14:id>
        </ext>
      </extLst>
    </cfRule>
  </conditionalFormatting>
  <conditionalFormatting sqref="J575">
    <cfRule type="iconSet" priority="19">
      <iconSet>
        <cfvo type="percent" val="0"/>
        <cfvo type="percent" val="33"/>
        <cfvo type="percent" val="67"/>
      </iconSet>
    </cfRule>
  </conditionalFormatting>
  <conditionalFormatting sqref="J575">
    <cfRule type="iconSet" priority="17">
      <iconSet>
        <cfvo type="percent" val="0"/>
        <cfvo type="percent" val="33"/>
        <cfvo type="percent" val="67"/>
      </iconSet>
    </cfRule>
    <cfRule type="colorScale" priority="18">
      <colorScale>
        <cfvo type="num" val="0"/>
        <cfvo type="percentile" val="50"/>
        <cfvo type="num" val="1"/>
        <color rgb="FFFF0000"/>
        <color rgb="FFFFEB84"/>
        <color theme="9" tint="-0.249977111117893"/>
      </colorScale>
    </cfRule>
  </conditionalFormatting>
  <conditionalFormatting sqref="J228">
    <cfRule type="iconSet" priority="15">
      <iconSet>
        <cfvo type="percent" val="0"/>
        <cfvo type="percent" val="33"/>
        <cfvo type="percent" val="100"/>
      </iconSet>
    </cfRule>
    <cfRule type="dataBar" priority="16">
      <dataBar>
        <cfvo type="num" val="0"/>
        <cfvo type="num" val="1"/>
        <color rgb="FF638EC6"/>
      </dataBar>
      <extLst>
        <ext xmlns:x14="http://schemas.microsoft.com/office/spreadsheetml/2009/9/main" uri="{B025F937-C7B1-47D3-B67F-A62EFF666E3E}">
          <x14:id>{A3979376-8975-477E-ADB8-5C5B646EBA22}</x14:id>
        </ext>
      </extLst>
    </cfRule>
  </conditionalFormatting>
  <conditionalFormatting sqref="J228">
    <cfRule type="iconSet" priority="14">
      <iconSet>
        <cfvo type="percent" val="0"/>
        <cfvo type="percent" val="33"/>
        <cfvo type="percent" val="67"/>
      </iconSet>
    </cfRule>
  </conditionalFormatting>
  <conditionalFormatting sqref="J228">
    <cfRule type="iconSet" priority="12">
      <iconSet>
        <cfvo type="percent" val="0"/>
        <cfvo type="percent" val="33"/>
        <cfvo type="percent" val="67"/>
      </iconSet>
    </cfRule>
    <cfRule type="colorScale" priority="13">
      <colorScale>
        <cfvo type="num" val="0"/>
        <cfvo type="percentile" val="50"/>
        <cfvo type="num" val="1"/>
        <color rgb="FFFF0000"/>
        <color rgb="FFFFEB84"/>
        <color theme="9" tint="-0.249977111117893"/>
      </colorScale>
    </cfRule>
  </conditionalFormatting>
  <conditionalFormatting sqref="D625:D668">
    <cfRule type="colorScale" priority="859">
      <colorScale>
        <cfvo type="min"/>
        <cfvo type="percentile" val="50"/>
        <cfvo type="max"/>
        <color rgb="FFFF0000"/>
        <color rgb="FFFFEB84"/>
        <color theme="9"/>
      </colorScale>
    </cfRule>
  </conditionalFormatting>
  <conditionalFormatting sqref="J383:J1048576 J194:J285 J1:J2 J60:J192 J287:J312 J314:J381 J4:J7 J9:J58">
    <cfRule type="colorScale" priority="885">
      <colorScale>
        <cfvo type="num" val="0"/>
        <cfvo type="percentile" val="50"/>
        <cfvo type="num" val="1"/>
        <color rgb="FFC00000"/>
        <color rgb="FFFFEB84"/>
        <color rgb="FF63BE7B"/>
      </colorScale>
    </cfRule>
    <cfRule type="iconSet" priority="886">
      <iconSet>
        <cfvo type="percent" val="0"/>
        <cfvo type="percent" val="33"/>
        <cfvo type="percent" val="67"/>
      </iconSet>
    </cfRule>
    <cfRule type="colorScale" priority="887">
      <colorScale>
        <cfvo type="num" val="0"/>
        <cfvo type="percentile" val="50"/>
        <cfvo type="num" val="1"/>
        <color rgb="FFFF0000"/>
        <color rgb="FFFFEB84"/>
        <color rgb="FF63BE7B"/>
      </colorScale>
    </cfRule>
    <cfRule type="iconSet" priority="888">
      <iconSet>
        <cfvo type="percent" val="0"/>
        <cfvo type="percent" val="33"/>
        <cfvo type="percent" val="67"/>
      </iconSet>
    </cfRule>
    <cfRule type="colorScale" priority="889">
      <colorScale>
        <cfvo type="num" val="0"/>
        <cfvo type="percentile" val="50"/>
        <cfvo type="num" val="1"/>
        <color rgb="FFF8696B"/>
        <color rgb="FFFFEB84"/>
        <color rgb="FF63BE7B"/>
      </colorScale>
    </cfRule>
  </conditionalFormatting>
  <conditionalFormatting sqref="J467">
    <cfRule type="iconSet" priority="4">
      <iconSet>
        <cfvo type="percent" val="0"/>
        <cfvo type="percent" val="33"/>
        <cfvo type="percent" val="100"/>
      </iconSet>
    </cfRule>
    <cfRule type="dataBar" priority="5">
      <dataBar>
        <cfvo type="num" val="0"/>
        <cfvo type="num" val="1"/>
        <color rgb="FF638EC6"/>
      </dataBar>
      <extLst>
        <ext xmlns:x14="http://schemas.microsoft.com/office/spreadsheetml/2009/9/main" uri="{B025F937-C7B1-47D3-B67F-A62EFF666E3E}">
          <x14:id>{51F971D4-545B-4053-994C-660EB09024B8}</x14:id>
        </ext>
      </extLst>
    </cfRule>
  </conditionalFormatting>
  <conditionalFormatting sqref="J467">
    <cfRule type="iconSet" priority="3">
      <iconSet>
        <cfvo type="percent" val="0"/>
        <cfvo type="percent" val="33"/>
        <cfvo type="percent" val="67"/>
      </iconSet>
    </cfRule>
  </conditionalFormatting>
  <conditionalFormatting sqref="J467">
    <cfRule type="iconSet" priority="1">
      <iconSet>
        <cfvo type="percent" val="0"/>
        <cfvo type="percent" val="33"/>
        <cfvo type="percent" val="67"/>
      </iconSet>
    </cfRule>
    <cfRule type="colorScale" priority="2">
      <colorScale>
        <cfvo type="num" val="0"/>
        <cfvo type="percentile" val="50"/>
        <cfvo type="num" val="1"/>
        <color rgb="FFFF0000"/>
        <color rgb="FFFFEB84"/>
        <color theme="9" tint="-0.249977111117893"/>
      </colorScale>
    </cfRule>
  </conditionalFormatting>
  <pageMargins left="0.7" right="0.7" top="0.75" bottom="0.75" header="0.3" footer="0.3"/>
  <pageSetup scale="46" orientation="portrait" horizontalDpi="4294967293" r:id="rId1"/>
  <rowBreaks count="8" manualBreakCount="8">
    <brk id="79" max="16383" man="1"/>
    <brk id="149" max="16383" man="1"/>
    <brk id="231" max="16383" man="1"/>
    <brk id="363" max="9" man="1"/>
    <brk id="427" max="9" man="1"/>
    <brk id="476" max="16383" man="1"/>
    <brk id="553" max="16383" man="1"/>
    <brk id="622" max="16383" man="1"/>
  </rowBreaks>
  <extLst>
    <ext xmlns:x14="http://schemas.microsoft.com/office/spreadsheetml/2009/9/main" uri="{78C0D931-6437-407d-A8EE-F0AAD7539E65}">
      <x14:conditionalFormattings>
        <x14:conditionalFormatting xmlns:xm="http://schemas.microsoft.com/office/excel/2006/main">
          <x14:cfRule type="dataBar" id="{8559C173-9732-40D9-8607-9183A344E5EF}">
            <x14:dataBar minLength="0" maxLength="100">
              <x14:cfvo type="num">
                <xm:f>0</xm:f>
              </x14:cfvo>
              <x14:cfvo type="num">
                <xm:f>1</xm:f>
              </x14:cfvo>
              <x14:negativeFillColor rgb="FFFF0000"/>
              <x14:axisColor rgb="FF000000"/>
            </x14:dataBar>
          </x14:cfRule>
          <xm:sqref>J11</xm:sqref>
        </x14:conditionalFormatting>
        <x14:conditionalFormatting xmlns:xm="http://schemas.microsoft.com/office/excel/2006/main">
          <x14:cfRule type="dataBar" id="{40BCB330-622C-4616-B356-152215818E75}">
            <x14:dataBar minLength="0" maxLength="100">
              <x14:cfvo type="num">
                <xm:f>0</xm:f>
              </x14:cfvo>
              <x14:cfvo type="num">
                <xm:f>1</xm:f>
              </x14:cfvo>
              <x14:negativeFillColor rgb="FFFF0000"/>
              <x14:axisColor rgb="FF000000"/>
            </x14:dataBar>
          </x14:cfRule>
          <xm:sqref>J14</xm:sqref>
        </x14:conditionalFormatting>
        <x14:conditionalFormatting xmlns:xm="http://schemas.microsoft.com/office/excel/2006/main">
          <x14:cfRule type="dataBar" id="{8E52E5D7-396E-4BD9-98CD-89810833BD16}">
            <x14:dataBar minLength="0" maxLength="100">
              <x14:cfvo type="num">
                <xm:f>0</xm:f>
              </x14:cfvo>
              <x14:cfvo type="num">
                <xm:f>1</xm:f>
              </x14:cfvo>
              <x14:negativeFillColor rgb="FFFF0000"/>
              <x14:axisColor rgb="FF000000"/>
            </x14:dataBar>
          </x14:cfRule>
          <xm:sqref>J20</xm:sqref>
        </x14:conditionalFormatting>
        <x14:conditionalFormatting xmlns:xm="http://schemas.microsoft.com/office/excel/2006/main">
          <x14:cfRule type="dataBar" id="{2FA86F36-107A-4034-A2DD-627267C14991}">
            <x14:dataBar minLength="0" maxLength="100">
              <x14:cfvo type="num">
                <xm:f>0</xm:f>
              </x14:cfvo>
              <x14:cfvo type="num">
                <xm:f>1</xm:f>
              </x14:cfvo>
              <x14:negativeFillColor rgb="FFFF0000"/>
              <x14:axisColor rgb="FF000000"/>
            </x14:dataBar>
          </x14:cfRule>
          <xm:sqref>J27:J28</xm:sqref>
        </x14:conditionalFormatting>
        <x14:conditionalFormatting xmlns:xm="http://schemas.microsoft.com/office/excel/2006/main">
          <x14:cfRule type="dataBar" id="{FA229781-3ABA-4D8F-8735-41B4C5B4AB19}">
            <x14:dataBar minLength="0" maxLength="100">
              <x14:cfvo type="num">
                <xm:f>0</xm:f>
              </x14:cfvo>
              <x14:cfvo type="num">
                <xm:f>1</xm:f>
              </x14:cfvo>
              <x14:negativeFillColor rgb="FFFF0000"/>
              <x14:axisColor rgb="FF000000"/>
            </x14:dataBar>
          </x14:cfRule>
          <xm:sqref>J35</xm:sqref>
        </x14:conditionalFormatting>
        <x14:conditionalFormatting xmlns:xm="http://schemas.microsoft.com/office/excel/2006/main">
          <x14:cfRule type="dataBar" id="{06FE2608-7D38-4B8A-BB21-F8FDFEEFE419}">
            <x14:dataBar minLength="0" maxLength="100">
              <x14:cfvo type="num">
                <xm:f>0</xm:f>
              </x14:cfvo>
              <x14:cfvo type="num">
                <xm:f>1</xm:f>
              </x14:cfvo>
              <x14:negativeFillColor rgb="FFFF0000"/>
              <x14:axisColor rgb="FF000000"/>
            </x14:dataBar>
          </x14:cfRule>
          <xm:sqref>J40</xm:sqref>
        </x14:conditionalFormatting>
        <x14:conditionalFormatting xmlns:xm="http://schemas.microsoft.com/office/excel/2006/main">
          <x14:cfRule type="dataBar" id="{8D2F83F6-A7D8-4859-929D-DCBF883FE508}">
            <x14:dataBar minLength="0" maxLength="100">
              <x14:cfvo type="num">
                <xm:f>0</xm:f>
              </x14:cfvo>
              <x14:cfvo type="num">
                <xm:f>1</xm:f>
              </x14:cfvo>
              <x14:negativeFillColor rgb="FFFF0000"/>
              <x14:axisColor rgb="FF000000"/>
            </x14:dataBar>
          </x14:cfRule>
          <xm:sqref>J44</xm:sqref>
        </x14:conditionalFormatting>
        <x14:conditionalFormatting xmlns:xm="http://schemas.microsoft.com/office/excel/2006/main">
          <x14:cfRule type="dataBar" id="{DFDE8F56-C452-47DA-AB18-11764CC05B5A}">
            <x14:dataBar minLength="0" maxLength="100">
              <x14:cfvo type="num">
                <xm:f>0</xm:f>
              </x14:cfvo>
              <x14:cfvo type="num">
                <xm:f>1</xm:f>
              </x14:cfvo>
              <x14:negativeFillColor rgb="FFFF0000"/>
              <x14:axisColor rgb="FF000000"/>
            </x14:dataBar>
          </x14:cfRule>
          <xm:sqref>J57</xm:sqref>
        </x14:conditionalFormatting>
        <x14:conditionalFormatting xmlns:xm="http://schemas.microsoft.com/office/excel/2006/main">
          <x14:cfRule type="dataBar" id="{6E7D67AF-388E-4524-A6C0-D732CB08F45E}">
            <x14:dataBar minLength="0" maxLength="100">
              <x14:cfvo type="num">
                <xm:f>0</xm:f>
              </x14:cfvo>
              <x14:cfvo type="num">
                <xm:f>1</xm:f>
              </x14:cfvo>
              <x14:negativeFillColor rgb="FFFF0000"/>
              <x14:axisColor rgb="FF000000"/>
            </x14:dataBar>
          </x14:cfRule>
          <xm:sqref>J68</xm:sqref>
        </x14:conditionalFormatting>
        <x14:conditionalFormatting xmlns:xm="http://schemas.microsoft.com/office/excel/2006/main">
          <x14:cfRule type="dataBar" id="{1F20B80E-C09D-4CEC-83A1-F5160E193D5A}">
            <x14:dataBar minLength="0" maxLength="100">
              <x14:cfvo type="num">
                <xm:f>0</xm:f>
              </x14:cfvo>
              <x14:cfvo type="num">
                <xm:f>1</xm:f>
              </x14:cfvo>
              <x14:negativeFillColor rgb="FFFF0000"/>
              <x14:axisColor rgb="FF000000"/>
            </x14:dataBar>
          </x14:cfRule>
          <xm:sqref>J79</xm:sqref>
        </x14:conditionalFormatting>
        <x14:conditionalFormatting xmlns:xm="http://schemas.microsoft.com/office/excel/2006/main">
          <x14:cfRule type="dataBar" id="{808F046B-6A0D-497D-9817-19002E38018E}">
            <x14:dataBar minLength="0" maxLength="100">
              <x14:cfvo type="num">
                <xm:f>0</xm:f>
              </x14:cfvo>
              <x14:cfvo type="num">
                <xm:f>1</xm:f>
              </x14:cfvo>
              <x14:negativeFillColor rgb="FFFF0000"/>
              <x14:axisColor rgb="FF000000"/>
            </x14:dataBar>
          </x14:cfRule>
          <xm:sqref>J96</xm:sqref>
        </x14:conditionalFormatting>
        <x14:conditionalFormatting xmlns:xm="http://schemas.microsoft.com/office/excel/2006/main">
          <x14:cfRule type="dataBar" id="{F84ABAEA-959E-46A8-9504-AE03B0952FA3}">
            <x14:dataBar minLength="0" maxLength="100">
              <x14:cfvo type="num">
                <xm:f>0</xm:f>
              </x14:cfvo>
              <x14:cfvo type="num">
                <xm:f>1</xm:f>
              </x14:cfvo>
              <x14:negativeFillColor rgb="FFFF0000"/>
              <x14:axisColor rgb="FF000000"/>
            </x14:dataBar>
          </x14:cfRule>
          <xm:sqref>J109</xm:sqref>
        </x14:conditionalFormatting>
        <x14:conditionalFormatting xmlns:xm="http://schemas.microsoft.com/office/excel/2006/main">
          <x14:cfRule type="dataBar" id="{35469FF3-EB8D-4FA9-91C4-053E970598B5}">
            <x14:dataBar minLength="0" maxLength="100">
              <x14:cfvo type="num">
                <xm:f>0</xm:f>
              </x14:cfvo>
              <x14:cfvo type="num">
                <xm:f>1</xm:f>
              </x14:cfvo>
              <x14:negativeFillColor rgb="FFFF0000"/>
              <x14:axisColor rgb="FF000000"/>
            </x14:dataBar>
          </x14:cfRule>
          <xm:sqref>J132</xm:sqref>
        </x14:conditionalFormatting>
        <x14:conditionalFormatting xmlns:xm="http://schemas.microsoft.com/office/excel/2006/main">
          <x14:cfRule type="dataBar" id="{ED18CBA1-2415-460C-BC3F-5C624311281B}">
            <x14:dataBar minLength="0" maxLength="100">
              <x14:cfvo type="num">
                <xm:f>0</xm:f>
              </x14:cfvo>
              <x14:cfvo type="num">
                <xm:f>1</xm:f>
              </x14:cfvo>
              <x14:negativeFillColor rgb="FFFF0000"/>
              <x14:axisColor rgb="FF000000"/>
            </x14:dataBar>
          </x14:cfRule>
          <xm:sqref>J147</xm:sqref>
        </x14:conditionalFormatting>
        <x14:conditionalFormatting xmlns:xm="http://schemas.microsoft.com/office/excel/2006/main">
          <x14:cfRule type="dataBar" id="{D6C662A6-27A4-4EA7-8EC2-03E213D6EA8C}">
            <x14:dataBar minLength="0" maxLength="100">
              <x14:cfvo type="num">
                <xm:f>0</xm:f>
              </x14:cfvo>
              <x14:cfvo type="num">
                <xm:f>1</xm:f>
              </x14:cfvo>
              <x14:negativeFillColor rgb="FFFF0000"/>
              <x14:axisColor rgb="FF000000"/>
            </x14:dataBar>
          </x14:cfRule>
          <xm:sqref>J156</xm:sqref>
        </x14:conditionalFormatting>
        <x14:conditionalFormatting xmlns:xm="http://schemas.microsoft.com/office/excel/2006/main">
          <x14:cfRule type="dataBar" id="{75D7892A-C195-4765-9810-7CE99ACC5C2D}">
            <x14:dataBar minLength="0" maxLength="100">
              <x14:cfvo type="num">
                <xm:f>0</xm:f>
              </x14:cfvo>
              <x14:cfvo type="num">
                <xm:f>1</xm:f>
              </x14:cfvo>
              <x14:negativeFillColor rgb="FFFF0000"/>
              <x14:axisColor rgb="FF000000"/>
            </x14:dataBar>
          </x14:cfRule>
          <xm:sqref>J166</xm:sqref>
        </x14:conditionalFormatting>
        <x14:conditionalFormatting xmlns:xm="http://schemas.microsoft.com/office/excel/2006/main">
          <x14:cfRule type="dataBar" id="{ADE7CB3C-2A39-4A2F-8DD9-3D9F5E7CCF62}">
            <x14:dataBar minLength="0" maxLength="100">
              <x14:cfvo type="num">
                <xm:f>0</xm:f>
              </x14:cfvo>
              <x14:cfvo type="num">
                <xm:f>1</xm:f>
              </x14:cfvo>
              <x14:negativeFillColor rgb="FFFF0000"/>
              <x14:axisColor rgb="FF000000"/>
            </x14:dataBar>
          </x14:cfRule>
          <xm:sqref>J170</xm:sqref>
        </x14:conditionalFormatting>
        <x14:conditionalFormatting xmlns:xm="http://schemas.microsoft.com/office/excel/2006/main">
          <x14:cfRule type="dataBar" id="{D8EFDDA1-BC0B-4FF3-8589-9E7BC1383E71}">
            <x14:dataBar minLength="0" maxLength="100">
              <x14:cfvo type="num">
                <xm:f>0</xm:f>
              </x14:cfvo>
              <x14:cfvo type="num">
                <xm:f>1</xm:f>
              </x14:cfvo>
              <x14:negativeFillColor rgb="FFFF0000"/>
              <x14:axisColor rgb="FF000000"/>
            </x14:dataBar>
          </x14:cfRule>
          <xm:sqref>J177</xm:sqref>
        </x14:conditionalFormatting>
        <x14:conditionalFormatting xmlns:xm="http://schemas.microsoft.com/office/excel/2006/main">
          <x14:cfRule type="dataBar" id="{3EA9C2AC-30A6-46B7-A65F-11C9B50336E2}">
            <x14:dataBar minLength="0" maxLength="100">
              <x14:cfvo type="num">
                <xm:f>0</xm:f>
              </x14:cfvo>
              <x14:cfvo type="num">
                <xm:f>1</xm:f>
              </x14:cfvo>
              <x14:negativeFillColor rgb="FFFF0000"/>
              <x14:axisColor rgb="FF000000"/>
            </x14:dataBar>
          </x14:cfRule>
          <xm:sqref>J180</xm:sqref>
        </x14:conditionalFormatting>
        <x14:conditionalFormatting xmlns:xm="http://schemas.microsoft.com/office/excel/2006/main">
          <x14:cfRule type="dataBar" id="{8553BF79-E6C4-4B77-B899-67AACB0AB809}">
            <x14:dataBar minLength="0" maxLength="100">
              <x14:cfvo type="num">
                <xm:f>0</xm:f>
              </x14:cfvo>
              <x14:cfvo type="num">
                <xm:f>1</xm:f>
              </x14:cfvo>
              <x14:negativeFillColor rgb="FFFF0000"/>
              <x14:axisColor rgb="FF000000"/>
            </x14:dataBar>
          </x14:cfRule>
          <xm:sqref>J185</xm:sqref>
        </x14:conditionalFormatting>
        <x14:conditionalFormatting xmlns:xm="http://schemas.microsoft.com/office/excel/2006/main">
          <x14:cfRule type="dataBar" id="{1855FADA-0BBA-4C25-AD2F-A4EFB5534B09}">
            <x14:dataBar minLength="0" maxLength="100">
              <x14:cfvo type="num">
                <xm:f>0</xm:f>
              </x14:cfvo>
              <x14:cfvo type="num">
                <xm:f>1</xm:f>
              </x14:cfvo>
              <x14:negativeFillColor rgb="FFFF0000"/>
              <x14:axisColor rgb="FF000000"/>
            </x14:dataBar>
          </x14:cfRule>
          <xm:sqref>J188</xm:sqref>
        </x14:conditionalFormatting>
        <x14:conditionalFormatting xmlns:xm="http://schemas.microsoft.com/office/excel/2006/main">
          <x14:cfRule type="dataBar" id="{F31B0EC4-1C20-4C3A-9CBD-D81AC6526F8C}">
            <x14:dataBar minLength="0" maxLength="100">
              <x14:cfvo type="num">
                <xm:f>0</xm:f>
              </x14:cfvo>
              <x14:cfvo type="num">
                <xm:f>1</xm:f>
              </x14:cfvo>
              <x14:negativeFillColor rgb="FFFF0000"/>
              <x14:axisColor rgb="FF000000"/>
            </x14:dataBar>
          </x14:cfRule>
          <xm:sqref>J191</xm:sqref>
        </x14:conditionalFormatting>
        <x14:conditionalFormatting xmlns:xm="http://schemas.microsoft.com/office/excel/2006/main">
          <x14:cfRule type="dataBar" id="{9E4A146B-0475-425A-B2E5-8850E06F3700}">
            <x14:dataBar minLength="0" maxLength="100">
              <x14:cfvo type="num">
                <xm:f>0</xm:f>
              </x14:cfvo>
              <x14:cfvo type="num">
                <xm:f>1</xm:f>
              </x14:cfvo>
              <x14:negativeFillColor rgb="FFFF0000"/>
              <x14:axisColor rgb="FF000000"/>
            </x14:dataBar>
          </x14:cfRule>
          <xm:sqref>J196</xm:sqref>
        </x14:conditionalFormatting>
        <x14:conditionalFormatting xmlns:xm="http://schemas.microsoft.com/office/excel/2006/main">
          <x14:cfRule type="dataBar" id="{7BC49B11-967E-4B45-A506-48F13C7C72AA}">
            <x14:dataBar minLength="0" maxLength="100">
              <x14:cfvo type="num">
                <xm:f>0</xm:f>
              </x14:cfvo>
              <x14:cfvo type="num">
                <xm:f>1</xm:f>
              </x14:cfvo>
              <x14:negativeFillColor rgb="FFFF0000"/>
              <x14:axisColor rgb="FF000000"/>
            </x14:dataBar>
          </x14:cfRule>
          <xm:sqref>J200</xm:sqref>
        </x14:conditionalFormatting>
        <x14:conditionalFormatting xmlns:xm="http://schemas.microsoft.com/office/excel/2006/main">
          <x14:cfRule type="dataBar" id="{03601808-6C8E-4E9B-80F9-E265BEB5ED3D}">
            <x14:dataBar minLength="0" maxLength="100">
              <x14:cfvo type="num">
                <xm:f>0</xm:f>
              </x14:cfvo>
              <x14:cfvo type="num">
                <xm:f>1</xm:f>
              </x14:cfvo>
              <x14:negativeFillColor rgb="FFFF0000"/>
              <x14:axisColor rgb="FF000000"/>
            </x14:dataBar>
          </x14:cfRule>
          <xm:sqref>J207</xm:sqref>
        </x14:conditionalFormatting>
        <x14:conditionalFormatting xmlns:xm="http://schemas.microsoft.com/office/excel/2006/main">
          <x14:cfRule type="dataBar" id="{C1BCC975-11D7-4E29-BAAC-6E6F7D449117}">
            <x14:dataBar minLength="0" maxLength="100">
              <x14:cfvo type="num">
                <xm:f>0</xm:f>
              </x14:cfvo>
              <x14:cfvo type="num">
                <xm:f>1</xm:f>
              </x14:cfvo>
              <x14:negativeFillColor rgb="FFFF0000"/>
              <x14:axisColor rgb="FF000000"/>
            </x14:dataBar>
          </x14:cfRule>
          <xm:sqref>J211</xm:sqref>
        </x14:conditionalFormatting>
        <x14:conditionalFormatting xmlns:xm="http://schemas.microsoft.com/office/excel/2006/main">
          <x14:cfRule type="dataBar" id="{6A1C1050-CFC8-46EC-B564-72B2EA8F555A}">
            <x14:dataBar minLength="0" maxLength="100">
              <x14:cfvo type="num">
                <xm:f>0</xm:f>
              </x14:cfvo>
              <x14:cfvo type="num">
                <xm:f>1</xm:f>
              </x14:cfvo>
              <x14:negativeFillColor rgb="FFFF0000"/>
              <x14:axisColor rgb="FF000000"/>
            </x14:dataBar>
          </x14:cfRule>
          <xm:sqref>J221</xm:sqref>
        </x14:conditionalFormatting>
        <x14:conditionalFormatting xmlns:xm="http://schemas.microsoft.com/office/excel/2006/main">
          <x14:cfRule type="dataBar" id="{1364BF33-9637-4D5F-A85F-A5C156E35A7A}">
            <x14:dataBar minLength="0" maxLength="100">
              <x14:cfvo type="num">
                <xm:f>0</xm:f>
              </x14:cfvo>
              <x14:cfvo type="num">
                <xm:f>1</xm:f>
              </x14:cfvo>
              <x14:negativeFillColor rgb="FFFF0000"/>
              <x14:axisColor rgb="FF000000"/>
            </x14:dataBar>
          </x14:cfRule>
          <xm:sqref>J237</xm:sqref>
        </x14:conditionalFormatting>
        <x14:conditionalFormatting xmlns:xm="http://schemas.microsoft.com/office/excel/2006/main">
          <x14:cfRule type="dataBar" id="{0011E6BC-E4E9-4CAA-A432-E1DDC708E6B2}">
            <x14:dataBar minLength="0" maxLength="100">
              <x14:cfvo type="num">
                <xm:f>0</xm:f>
              </x14:cfvo>
              <x14:cfvo type="num">
                <xm:f>1</xm:f>
              </x14:cfvo>
              <x14:negativeFillColor rgb="FFFF0000"/>
              <x14:axisColor rgb="FF000000"/>
            </x14:dataBar>
          </x14:cfRule>
          <xm:sqref>J242</xm:sqref>
        </x14:conditionalFormatting>
        <x14:conditionalFormatting xmlns:xm="http://schemas.microsoft.com/office/excel/2006/main">
          <x14:cfRule type="dataBar" id="{6EFE5680-7C4D-475D-BC25-29F1BC4ED946}">
            <x14:dataBar minLength="0" maxLength="100">
              <x14:cfvo type="num">
                <xm:f>0</xm:f>
              </x14:cfvo>
              <x14:cfvo type="num">
                <xm:f>1</xm:f>
              </x14:cfvo>
              <x14:negativeFillColor rgb="FFFF0000"/>
              <x14:axisColor rgb="FF000000"/>
            </x14:dataBar>
          </x14:cfRule>
          <xm:sqref>J246</xm:sqref>
        </x14:conditionalFormatting>
        <x14:conditionalFormatting xmlns:xm="http://schemas.microsoft.com/office/excel/2006/main">
          <x14:cfRule type="dataBar" id="{17DF02FE-1AF4-4302-903B-767AA187C27B}">
            <x14:dataBar minLength="0" maxLength="100">
              <x14:cfvo type="num">
                <xm:f>0</xm:f>
              </x14:cfvo>
              <x14:cfvo type="num">
                <xm:f>1</xm:f>
              </x14:cfvo>
              <x14:negativeFillColor rgb="FFFF0000"/>
              <x14:axisColor rgb="FF000000"/>
            </x14:dataBar>
          </x14:cfRule>
          <xm:sqref>J254</xm:sqref>
        </x14:conditionalFormatting>
        <x14:conditionalFormatting xmlns:xm="http://schemas.microsoft.com/office/excel/2006/main">
          <x14:cfRule type="dataBar" id="{6CC33123-FAA6-413C-8EE9-AE55DBA77276}">
            <x14:dataBar minLength="0" maxLength="100">
              <x14:cfvo type="num">
                <xm:f>0</xm:f>
              </x14:cfvo>
              <x14:cfvo type="num">
                <xm:f>1</xm:f>
              </x14:cfvo>
              <x14:negativeFillColor rgb="FFFF0000"/>
              <x14:axisColor rgb="FF000000"/>
            </x14:dataBar>
          </x14:cfRule>
          <xm:sqref>J258</xm:sqref>
        </x14:conditionalFormatting>
        <x14:conditionalFormatting xmlns:xm="http://schemas.microsoft.com/office/excel/2006/main">
          <x14:cfRule type="dataBar" id="{7AE91492-4BB2-42E8-BC05-054F754BDB6B}">
            <x14:dataBar minLength="0" maxLength="100">
              <x14:cfvo type="num">
                <xm:f>0</xm:f>
              </x14:cfvo>
              <x14:cfvo type="num">
                <xm:f>1</xm:f>
              </x14:cfvo>
              <x14:negativeFillColor rgb="FFFF0000"/>
              <x14:axisColor rgb="FF000000"/>
            </x14:dataBar>
          </x14:cfRule>
          <xm:sqref>J268</xm:sqref>
        </x14:conditionalFormatting>
        <x14:conditionalFormatting xmlns:xm="http://schemas.microsoft.com/office/excel/2006/main">
          <x14:cfRule type="dataBar" id="{FB727356-772C-4594-AD81-51DD23B65EBA}">
            <x14:dataBar minLength="0" maxLength="100">
              <x14:cfvo type="num">
                <xm:f>0</xm:f>
              </x14:cfvo>
              <x14:cfvo type="num">
                <xm:f>1</xm:f>
              </x14:cfvo>
              <x14:negativeFillColor rgb="FFFF0000"/>
              <x14:axisColor rgb="FF000000"/>
            </x14:dataBar>
          </x14:cfRule>
          <xm:sqref>J273</xm:sqref>
        </x14:conditionalFormatting>
        <x14:conditionalFormatting xmlns:xm="http://schemas.microsoft.com/office/excel/2006/main">
          <x14:cfRule type="dataBar" id="{B89459DC-C126-433B-81A2-A7A8746DDB8D}">
            <x14:dataBar minLength="0" maxLength="100">
              <x14:cfvo type="num">
                <xm:f>0</xm:f>
              </x14:cfvo>
              <x14:cfvo type="num">
                <xm:f>1</xm:f>
              </x14:cfvo>
              <x14:negativeFillColor rgb="FFFF0000"/>
              <x14:axisColor rgb="FF000000"/>
            </x14:dataBar>
          </x14:cfRule>
          <xm:sqref>J283</xm:sqref>
        </x14:conditionalFormatting>
        <x14:conditionalFormatting xmlns:xm="http://schemas.microsoft.com/office/excel/2006/main">
          <x14:cfRule type="dataBar" id="{3014F600-ADBD-484B-8B90-CEAD438C468A}">
            <x14:dataBar minLength="0" maxLength="100">
              <x14:cfvo type="num">
                <xm:f>0</xm:f>
              </x14:cfvo>
              <x14:cfvo type="num">
                <xm:f>1</xm:f>
              </x14:cfvo>
              <x14:negativeFillColor rgb="FFFF0000"/>
              <x14:axisColor rgb="FF000000"/>
            </x14:dataBar>
          </x14:cfRule>
          <xm:sqref>J294</xm:sqref>
        </x14:conditionalFormatting>
        <x14:conditionalFormatting xmlns:xm="http://schemas.microsoft.com/office/excel/2006/main">
          <x14:cfRule type="dataBar" id="{358A2285-2FE7-4F6C-92E0-44E94AE85F83}">
            <x14:dataBar minLength="0" maxLength="100">
              <x14:cfvo type="num">
                <xm:f>0</xm:f>
              </x14:cfvo>
              <x14:cfvo type="num">
                <xm:f>1</xm:f>
              </x14:cfvo>
              <x14:negativeFillColor rgb="FFFF0000"/>
              <x14:axisColor rgb="FF000000"/>
            </x14:dataBar>
          </x14:cfRule>
          <xm:sqref>J311</xm:sqref>
        </x14:conditionalFormatting>
        <x14:conditionalFormatting xmlns:xm="http://schemas.microsoft.com/office/excel/2006/main">
          <x14:cfRule type="dataBar" id="{D99EE858-6045-4615-8CB3-8EA022B8835B}">
            <x14:dataBar minLength="0" maxLength="100">
              <x14:cfvo type="num">
                <xm:f>0</xm:f>
              </x14:cfvo>
              <x14:cfvo type="num">
                <xm:f>1</xm:f>
              </x14:cfvo>
              <x14:negativeFillColor rgb="FFFF0000"/>
              <x14:axisColor rgb="FF000000"/>
            </x14:dataBar>
          </x14:cfRule>
          <xm:sqref>J322</xm:sqref>
        </x14:conditionalFormatting>
        <x14:conditionalFormatting xmlns:xm="http://schemas.microsoft.com/office/excel/2006/main">
          <x14:cfRule type="dataBar" id="{DDA0B160-EF3C-4CE8-889C-6CB33192E32F}">
            <x14:dataBar minLength="0" maxLength="100">
              <x14:cfvo type="num">
                <xm:f>0</xm:f>
              </x14:cfvo>
              <x14:cfvo type="num">
                <xm:f>1</xm:f>
              </x14:cfvo>
              <x14:negativeFillColor rgb="FFFF0000"/>
              <x14:axisColor rgb="FF000000"/>
            </x14:dataBar>
          </x14:cfRule>
          <xm:sqref>J337</xm:sqref>
        </x14:conditionalFormatting>
        <x14:conditionalFormatting xmlns:xm="http://schemas.microsoft.com/office/excel/2006/main">
          <x14:cfRule type="dataBar" id="{1C1CF41F-CA8C-4C71-B2B6-DEE5A70781E6}">
            <x14:dataBar minLength="0" maxLength="100">
              <x14:cfvo type="num">
                <xm:f>0</xm:f>
              </x14:cfvo>
              <x14:cfvo type="num">
                <xm:f>1</xm:f>
              </x14:cfvo>
              <x14:negativeFillColor rgb="FFFF0000"/>
              <x14:axisColor rgb="FF000000"/>
            </x14:dataBar>
          </x14:cfRule>
          <xm:sqref>J355</xm:sqref>
        </x14:conditionalFormatting>
        <x14:conditionalFormatting xmlns:xm="http://schemas.microsoft.com/office/excel/2006/main">
          <x14:cfRule type="dataBar" id="{5D5C83DA-9B5B-4EC8-AD02-B0A75DFCDD5B}">
            <x14:dataBar minLength="0" maxLength="100">
              <x14:cfvo type="num">
                <xm:f>0</xm:f>
              </x14:cfvo>
              <x14:cfvo type="num">
                <xm:f>1</xm:f>
              </x14:cfvo>
              <x14:negativeFillColor rgb="FFFF0000"/>
              <x14:axisColor rgb="FF000000"/>
            </x14:dataBar>
          </x14:cfRule>
          <xm:sqref>J375</xm:sqref>
        </x14:conditionalFormatting>
        <x14:conditionalFormatting xmlns:xm="http://schemas.microsoft.com/office/excel/2006/main">
          <x14:cfRule type="dataBar" id="{DABFAF3E-7EED-4363-9620-A5C499C571EB}">
            <x14:dataBar minLength="0" maxLength="100">
              <x14:cfvo type="num">
                <xm:f>0</xm:f>
              </x14:cfvo>
              <x14:cfvo type="num">
                <xm:f>1</xm:f>
              </x14:cfvo>
              <x14:negativeFillColor rgb="FFFF0000"/>
              <x14:axisColor rgb="FF000000"/>
            </x14:dataBar>
          </x14:cfRule>
          <xm:sqref>J380</xm:sqref>
        </x14:conditionalFormatting>
        <x14:conditionalFormatting xmlns:xm="http://schemas.microsoft.com/office/excel/2006/main">
          <x14:cfRule type="dataBar" id="{E582148E-3F0D-4F75-AD4E-B15F88BBE21C}">
            <x14:dataBar minLength="0" maxLength="100">
              <x14:cfvo type="num">
                <xm:f>0</xm:f>
              </x14:cfvo>
              <x14:cfvo type="num">
                <xm:f>1</xm:f>
              </x14:cfvo>
              <x14:negativeFillColor rgb="FFFF0000"/>
              <x14:axisColor rgb="FF000000"/>
            </x14:dataBar>
          </x14:cfRule>
          <xm:sqref>J385</xm:sqref>
        </x14:conditionalFormatting>
        <x14:conditionalFormatting xmlns:xm="http://schemas.microsoft.com/office/excel/2006/main">
          <x14:cfRule type="dataBar" id="{A29DB332-3977-484C-BF53-C4BA3E746F1E}">
            <x14:dataBar minLength="0" maxLength="100">
              <x14:cfvo type="num">
                <xm:f>0</xm:f>
              </x14:cfvo>
              <x14:cfvo type="num">
                <xm:f>1</xm:f>
              </x14:cfvo>
              <x14:negativeFillColor rgb="FFFF0000"/>
              <x14:axisColor rgb="FF000000"/>
            </x14:dataBar>
          </x14:cfRule>
          <xm:sqref>J388</xm:sqref>
        </x14:conditionalFormatting>
        <x14:conditionalFormatting xmlns:xm="http://schemas.microsoft.com/office/excel/2006/main">
          <x14:cfRule type="dataBar" id="{477CDCEC-C7A6-489A-ADA3-1B17CFBF3E77}">
            <x14:dataBar minLength="0" maxLength="100">
              <x14:cfvo type="num">
                <xm:f>0</xm:f>
              </x14:cfvo>
              <x14:cfvo type="num">
                <xm:f>1</xm:f>
              </x14:cfvo>
              <x14:negativeFillColor rgb="FFFF0000"/>
              <x14:axisColor rgb="FF000000"/>
            </x14:dataBar>
          </x14:cfRule>
          <xm:sqref>J391</xm:sqref>
        </x14:conditionalFormatting>
        <x14:conditionalFormatting xmlns:xm="http://schemas.microsoft.com/office/excel/2006/main">
          <x14:cfRule type="dataBar" id="{D85C9F70-70D3-452C-AA5B-31691FDF5B99}">
            <x14:dataBar minLength="0" maxLength="100">
              <x14:cfvo type="num">
                <xm:f>0</xm:f>
              </x14:cfvo>
              <x14:cfvo type="num">
                <xm:f>1</xm:f>
              </x14:cfvo>
              <x14:negativeFillColor rgb="FFFF0000"/>
              <x14:axisColor rgb="FF000000"/>
            </x14:dataBar>
          </x14:cfRule>
          <xm:sqref>J403</xm:sqref>
        </x14:conditionalFormatting>
        <x14:conditionalFormatting xmlns:xm="http://schemas.microsoft.com/office/excel/2006/main">
          <x14:cfRule type="dataBar" id="{44E008BA-5394-4C90-9AB3-492C1243579E}">
            <x14:dataBar minLength="0" maxLength="100">
              <x14:cfvo type="num">
                <xm:f>0</xm:f>
              </x14:cfvo>
              <x14:cfvo type="num">
                <xm:f>1</xm:f>
              </x14:cfvo>
              <x14:negativeFillColor rgb="FFFF0000"/>
              <x14:axisColor rgb="FF000000"/>
            </x14:dataBar>
          </x14:cfRule>
          <xm:sqref>J406</xm:sqref>
        </x14:conditionalFormatting>
        <x14:conditionalFormatting xmlns:xm="http://schemas.microsoft.com/office/excel/2006/main">
          <x14:cfRule type="dataBar" id="{7304CA69-8A0B-4EDF-9F42-9606BC9A6EEB}">
            <x14:dataBar minLength="0" maxLength="100">
              <x14:cfvo type="num">
                <xm:f>0</xm:f>
              </x14:cfvo>
              <x14:cfvo type="num">
                <xm:f>1</xm:f>
              </x14:cfvo>
              <x14:negativeFillColor rgb="FFFF0000"/>
              <x14:axisColor rgb="FF000000"/>
            </x14:dataBar>
          </x14:cfRule>
          <xm:sqref>J413</xm:sqref>
        </x14:conditionalFormatting>
        <x14:conditionalFormatting xmlns:xm="http://schemas.microsoft.com/office/excel/2006/main">
          <x14:cfRule type="dataBar" id="{3DB87C37-D060-49F0-A69B-FABCC290683F}">
            <x14:dataBar minLength="0" maxLength="100">
              <x14:cfvo type="num">
                <xm:f>0</xm:f>
              </x14:cfvo>
              <x14:cfvo type="num">
                <xm:f>1</xm:f>
              </x14:cfvo>
              <x14:negativeFillColor rgb="FFFF0000"/>
              <x14:axisColor rgb="FF000000"/>
            </x14:dataBar>
          </x14:cfRule>
          <xm:sqref>J420</xm:sqref>
        </x14:conditionalFormatting>
        <x14:conditionalFormatting xmlns:xm="http://schemas.microsoft.com/office/excel/2006/main">
          <x14:cfRule type="dataBar" id="{574BC287-9C39-4B6F-93F9-29044A7D9AFE}">
            <x14:dataBar minLength="0" maxLength="100">
              <x14:cfvo type="num">
                <xm:f>0</xm:f>
              </x14:cfvo>
              <x14:cfvo type="num">
                <xm:f>1</xm:f>
              </x14:cfvo>
              <x14:negativeFillColor rgb="FFFF0000"/>
              <x14:axisColor rgb="FF000000"/>
            </x14:dataBar>
          </x14:cfRule>
          <xm:sqref>J426</xm:sqref>
        </x14:conditionalFormatting>
        <x14:conditionalFormatting xmlns:xm="http://schemas.microsoft.com/office/excel/2006/main">
          <x14:cfRule type="dataBar" id="{F171E467-B3B1-4E59-9598-20511FD80324}">
            <x14:dataBar minLength="0" maxLength="100">
              <x14:cfvo type="num">
                <xm:f>0</xm:f>
              </x14:cfvo>
              <x14:cfvo type="num">
                <xm:f>1</xm:f>
              </x14:cfvo>
              <x14:negativeFillColor rgb="FFFF0000"/>
              <x14:axisColor rgb="FF000000"/>
            </x14:dataBar>
          </x14:cfRule>
          <xm:sqref>J431</xm:sqref>
        </x14:conditionalFormatting>
        <x14:conditionalFormatting xmlns:xm="http://schemas.microsoft.com/office/excel/2006/main">
          <x14:cfRule type="dataBar" id="{5C3FC25E-72FA-426E-AC21-15287E207994}">
            <x14:dataBar minLength="0" maxLength="100">
              <x14:cfvo type="num">
                <xm:f>0</xm:f>
              </x14:cfvo>
              <x14:cfvo type="num">
                <xm:f>1</xm:f>
              </x14:cfvo>
              <x14:negativeFillColor rgb="FFFF0000"/>
              <x14:axisColor rgb="FF000000"/>
            </x14:dataBar>
          </x14:cfRule>
          <xm:sqref>J437</xm:sqref>
        </x14:conditionalFormatting>
        <x14:conditionalFormatting xmlns:xm="http://schemas.microsoft.com/office/excel/2006/main">
          <x14:cfRule type="dataBar" id="{9B05E72F-90BB-4D42-87BE-9B937A1E6055}">
            <x14:dataBar minLength="0" maxLength="100">
              <x14:cfvo type="num">
                <xm:f>0</xm:f>
              </x14:cfvo>
              <x14:cfvo type="num">
                <xm:f>1</xm:f>
              </x14:cfvo>
              <x14:negativeFillColor rgb="FFFF0000"/>
              <x14:axisColor rgb="FF000000"/>
            </x14:dataBar>
          </x14:cfRule>
          <xm:sqref>J442</xm:sqref>
        </x14:conditionalFormatting>
        <x14:conditionalFormatting xmlns:xm="http://schemas.microsoft.com/office/excel/2006/main">
          <x14:cfRule type="dataBar" id="{FE1C4B2D-7B58-4E4F-B71F-1C88207A6F6D}">
            <x14:dataBar minLength="0" maxLength="100">
              <x14:cfvo type="num">
                <xm:f>0</xm:f>
              </x14:cfvo>
              <x14:cfvo type="num">
                <xm:f>1</xm:f>
              </x14:cfvo>
              <x14:negativeFillColor rgb="FFFF0000"/>
              <x14:axisColor rgb="FF000000"/>
            </x14:dataBar>
          </x14:cfRule>
          <xm:sqref>J447</xm:sqref>
        </x14:conditionalFormatting>
        <x14:conditionalFormatting xmlns:xm="http://schemas.microsoft.com/office/excel/2006/main">
          <x14:cfRule type="dataBar" id="{68B2C441-2898-4B58-9E3E-3BA80905D375}">
            <x14:dataBar minLength="0" maxLength="100">
              <x14:cfvo type="num">
                <xm:f>0</xm:f>
              </x14:cfvo>
              <x14:cfvo type="num">
                <xm:f>1</xm:f>
              </x14:cfvo>
              <x14:negativeFillColor rgb="FFFF0000"/>
              <x14:axisColor rgb="FF000000"/>
            </x14:dataBar>
          </x14:cfRule>
          <xm:sqref>J450</xm:sqref>
        </x14:conditionalFormatting>
        <x14:conditionalFormatting xmlns:xm="http://schemas.microsoft.com/office/excel/2006/main">
          <x14:cfRule type="dataBar" id="{75FB732F-B8A6-43E0-ABF5-4083C9EF4031}">
            <x14:dataBar minLength="0" maxLength="100">
              <x14:cfvo type="num">
                <xm:f>0</xm:f>
              </x14:cfvo>
              <x14:cfvo type="num">
                <xm:f>1</xm:f>
              </x14:cfvo>
              <x14:negativeFillColor rgb="FFFF0000"/>
              <x14:axisColor rgb="FF000000"/>
            </x14:dataBar>
          </x14:cfRule>
          <xm:sqref>J453</xm:sqref>
        </x14:conditionalFormatting>
        <x14:conditionalFormatting xmlns:xm="http://schemas.microsoft.com/office/excel/2006/main">
          <x14:cfRule type="dataBar" id="{0993F993-16BD-4A34-908D-868AAE267339}">
            <x14:dataBar minLength="0" maxLength="100">
              <x14:cfvo type="num">
                <xm:f>0</xm:f>
              </x14:cfvo>
              <x14:cfvo type="num">
                <xm:f>1</xm:f>
              </x14:cfvo>
              <x14:negativeFillColor rgb="FFFF0000"/>
              <x14:axisColor rgb="FF000000"/>
            </x14:dataBar>
          </x14:cfRule>
          <xm:sqref>J457</xm:sqref>
        </x14:conditionalFormatting>
        <x14:conditionalFormatting xmlns:xm="http://schemas.microsoft.com/office/excel/2006/main">
          <x14:cfRule type="dataBar" id="{9E2E5965-309C-41ED-B468-FC46803D193B}">
            <x14:dataBar minLength="0" maxLength="100">
              <x14:cfvo type="num">
                <xm:f>0</xm:f>
              </x14:cfvo>
              <x14:cfvo type="num">
                <xm:f>1</xm:f>
              </x14:cfvo>
              <x14:negativeFillColor rgb="FFFF0000"/>
              <x14:axisColor rgb="FF000000"/>
            </x14:dataBar>
          </x14:cfRule>
          <xm:sqref>J460</xm:sqref>
        </x14:conditionalFormatting>
        <x14:conditionalFormatting xmlns:xm="http://schemas.microsoft.com/office/excel/2006/main">
          <x14:cfRule type="dataBar" id="{9836CAFC-98C3-438B-8C26-58FBC42CF0E1}">
            <x14:dataBar minLength="0" maxLength="100">
              <x14:cfvo type="num">
                <xm:f>0</xm:f>
              </x14:cfvo>
              <x14:cfvo type="num">
                <xm:f>1</xm:f>
              </x14:cfvo>
              <x14:negativeFillColor rgb="FFFF0000"/>
              <x14:axisColor rgb="FF000000"/>
            </x14:dataBar>
          </x14:cfRule>
          <xm:sqref>J465</xm:sqref>
        </x14:conditionalFormatting>
        <x14:conditionalFormatting xmlns:xm="http://schemas.microsoft.com/office/excel/2006/main">
          <x14:cfRule type="dataBar" id="{3508254E-6CCE-420E-B46E-C567ACF41891}">
            <x14:dataBar minLength="0" maxLength="100">
              <x14:cfvo type="num">
                <xm:f>0</xm:f>
              </x14:cfvo>
              <x14:cfvo type="num">
                <xm:f>1</xm:f>
              </x14:cfvo>
              <x14:negativeFillColor rgb="FFFF0000"/>
              <x14:axisColor rgb="FF000000"/>
            </x14:dataBar>
          </x14:cfRule>
          <xm:sqref>J489</xm:sqref>
        </x14:conditionalFormatting>
        <x14:conditionalFormatting xmlns:xm="http://schemas.microsoft.com/office/excel/2006/main">
          <x14:cfRule type="dataBar" id="{0C007AE1-5215-4DE8-A830-3E2C83FB931B}">
            <x14:dataBar minLength="0" maxLength="100">
              <x14:cfvo type="num">
                <xm:f>0</xm:f>
              </x14:cfvo>
              <x14:cfvo type="num">
                <xm:f>1</xm:f>
              </x14:cfvo>
              <x14:negativeFillColor rgb="FFFF0000"/>
              <x14:axisColor rgb="FF000000"/>
            </x14:dataBar>
          </x14:cfRule>
          <xm:sqref>J492</xm:sqref>
        </x14:conditionalFormatting>
        <x14:conditionalFormatting xmlns:xm="http://schemas.microsoft.com/office/excel/2006/main">
          <x14:cfRule type="dataBar" id="{BB6791D6-4C56-40D1-A72E-A3D7B7CE5540}">
            <x14:dataBar minLength="0" maxLength="100">
              <x14:cfvo type="num">
                <xm:f>0</xm:f>
              </x14:cfvo>
              <x14:cfvo type="num">
                <xm:f>1</xm:f>
              </x14:cfvo>
              <x14:negativeFillColor rgb="FFFF0000"/>
              <x14:axisColor rgb="FF000000"/>
            </x14:dataBar>
          </x14:cfRule>
          <xm:sqref>J497</xm:sqref>
        </x14:conditionalFormatting>
        <x14:conditionalFormatting xmlns:xm="http://schemas.microsoft.com/office/excel/2006/main">
          <x14:cfRule type="dataBar" id="{54C9877B-3371-437F-A7B8-2AC33423FEA3}">
            <x14:dataBar minLength="0" maxLength="100">
              <x14:cfvo type="num">
                <xm:f>0</xm:f>
              </x14:cfvo>
              <x14:cfvo type="num">
                <xm:f>1</xm:f>
              </x14:cfvo>
              <x14:negativeFillColor rgb="FFFF0000"/>
              <x14:axisColor rgb="FF000000"/>
            </x14:dataBar>
          </x14:cfRule>
          <xm:sqref>J504</xm:sqref>
        </x14:conditionalFormatting>
        <x14:conditionalFormatting xmlns:xm="http://schemas.microsoft.com/office/excel/2006/main">
          <x14:cfRule type="dataBar" id="{C87AFA56-2B64-4606-8435-67F63A4CE684}">
            <x14:dataBar minLength="0" maxLength="100">
              <x14:cfvo type="num">
                <xm:f>0</xm:f>
              </x14:cfvo>
              <x14:cfvo type="num">
                <xm:f>1</xm:f>
              </x14:cfvo>
              <x14:negativeFillColor rgb="FFFF0000"/>
              <x14:axisColor rgb="FF000000"/>
            </x14:dataBar>
          </x14:cfRule>
          <xm:sqref>J511</xm:sqref>
        </x14:conditionalFormatting>
        <x14:conditionalFormatting xmlns:xm="http://schemas.microsoft.com/office/excel/2006/main">
          <x14:cfRule type="dataBar" id="{AE4EE7C1-D839-4597-8C34-7AB898F1C1F0}">
            <x14:dataBar minLength="0" maxLength="100">
              <x14:cfvo type="num">
                <xm:f>0</xm:f>
              </x14:cfvo>
              <x14:cfvo type="num">
                <xm:f>1</xm:f>
              </x14:cfvo>
              <x14:negativeFillColor rgb="FFFF0000"/>
              <x14:axisColor rgb="FF000000"/>
            </x14:dataBar>
          </x14:cfRule>
          <xm:sqref>J518</xm:sqref>
        </x14:conditionalFormatting>
        <x14:conditionalFormatting xmlns:xm="http://schemas.microsoft.com/office/excel/2006/main">
          <x14:cfRule type="dataBar" id="{18ABD2C3-E425-4FC2-A5A3-3A21E3089EDA}">
            <x14:dataBar minLength="0" maxLength="100">
              <x14:cfvo type="num">
                <xm:f>0</xm:f>
              </x14:cfvo>
              <x14:cfvo type="num">
                <xm:f>1</xm:f>
              </x14:cfvo>
              <x14:negativeFillColor rgb="FFFF0000"/>
              <x14:axisColor rgb="FF000000"/>
            </x14:dataBar>
          </x14:cfRule>
          <xm:sqref>J515</xm:sqref>
        </x14:conditionalFormatting>
        <x14:conditionalFormatting xmlns:xm="http://schemas.microsoft.com/office/excel/2006/main">
          <x14:cfRule type="dataBar" id="{74DB7E7B-4427-48CE-B13E-A7A0F9F5BB34}">
            <x14:dataBar minLength="0" maxLength="100">
              <x14:cfvo type="num">
                <xm:f>0</xm:f>
              </x14:cfvo>
              <x14:cfvo type="num">
                <xm:f>1</xm:f>
              </x14:cfvo>
              <x14:negativeFillColor rgb="FFFF0000"/>
              <x14:axisColor rgb="FF000000"/>
            </x14:dataBar>
          </x14:cfRule>
          <xm:sqref>J521</xm:sqref>
        </x14:conditionalFormatting>
        <x14:conditionalFormatting xmlns:xm="http://schemas.microsoft.com/office/excel/2006/main">
          <x14:cfRule type="dataBar" id="{FA2963BC-1954-482D-A421-AF94C3372D9D}">
            <x14:dataBar minLength="0" maxLength="100">
              <x14:cfvo type="num">
                <xm:f>0</xm:f>
              </x14:cfvo>
              <x14:cfvo type="num">
                <xm:f>1</xm:f>
              </x14:cfvo>
              <x14:negativeFillColor rgb="FFFF0000"/>
              <x14:axisColor rgb="FF000000"/>
            </x14:dataBar>
          </x14:cfRule>
          <xm:sqref>J524</xm:sqref>
        </x14:conditionalFormatting>
        <x14:conditionalFormatting xmlns:xm="http://schemas.microsoft.com/office/excel/2006/main">
          <x14:cfRule type="dataBar" id="{9EDE094F-1396-4C3B-A68D-1A0BF3588169}">
            <x14:dataBar minLength="0" maxLength="100">
              <x14:cfvo type="num">
                <xm:f>0</xm:f>
              </x14:cfvo>
              <x14:cfvo type="num">
                <xm:f>1</xm:f>
              </x14:cfvo>
              <x14:negativeFillColor rgb="FFFF0000"/>
              <x14:axisColor rgb="FF000000"/>
            </x14:dataBar>
          </x14:cfRule>
          <xm:sqref>J532</xm:sqref>
        </x14:conditionalFormatting>
        <x14:conditionalFormatting xmlns:xm="http://schemas.microsoft.com/office/excel/2006/main">
          <x14:cfRule type="dataBar" id="{48CDC863-5232-4590-A46E-2D60027363FA}">
            <x14:dataBar minLength="0" maxLength="100">
              <x14:cfvo type="num">
                <xm:f>0</xm:f>
              </x14:cfvo>
              <x14:cfvo type="num">
                <xm:f>1</xm:f>
              </x14:cfvo>
              <x14:negativeFillColor rgb="FFFF0000"/>
              <x14:axisColor rgb="FF000000"/>
            </x14:dataBar>
          </x14:cfRule>
          <xm:sqref>J538</xm:sqref>
        </x14:conditionalFormatting>
        <x14:conditionalFormatting xmlns:xm="http://schemas.microsoft.com/office/excel/2006/main">
          <x14:cfRule type="dataBar" id="{299E7B8D-5062-4D15-A90E-896CB9EFB108}">
            <x14:dataBar minLength="0" maxLength="100">
              <x14:cfvo type="num">
                <xm:f>0</xm:f>
              </x14:cfvo>
              <x14:cfvo type="num">
                <xm:f>1</xm:f>
              </x14:cfvo>
              <x14:negativeFillColor rgb="FFFF0000"/>
              <x14:axisColor rgb="FF000000"/>
            </x14:dataBar>
          </x14:cfRule>
          <xm:sqref>J553</xm:sqref>
        </x14:conditionalFormatting>
        <x14:conditionalFormatting xmlns:xm="http://schemas.microsoft.com/office/excel/2006/main">
          <x14:cfRule type="dataBar" id="{9D87138E-4E38-48FC-B903-971779430450}">
            <x14:dataBar minLength="0" maxLength="100">
              <x14:cfvo type="num">
                <xm:f>0</xm:f>
              </x14:cfvo>
              <x14:cfvo type="num">
                <xm:f>1</xm:f>
              </x14:cfvo>
              <x14:negativeFillColor rgb="FFFF0000"/>
              <x14:axisColor rgb="FF000000"/>
            </x14:dataBar>
          </x14:cfRule>
          <xm:sqref>J560</xm:sqref>
        </x14:conditionalFormatting>
        <x14:conditionalFormatting xmlns:xm="http://schemas.microsoft.com/office/excel/2006/main">
          <x14:cfRule type="dataBar" id="{9675D6FF-53AE-4730-A806-FB95C03723C7}">
            <x14:dataBar minLength="0" maxLength="100">
              <x14:cfvo type="num">
                <xm:f>0</xm:f>
              </x14:cfvo>
              <x14:cfvo type="num">
                <xm:f>1</xm:f>
              </x14:cfvo>
              <x14:negativeFillColor rgb="FFFF0000"/>
              <x14:axisColor rgb="FF000000"/>
            </x14:dataBar>
          </x14:cfRule>
          <xm:sqref>J568</xm:sqref>
        </x14:conditionalFormatting>
        <x14:conditionalFormatting xmlns:xm="http://schemas.microsoft.com/office/excel/2006/main">
          <x14:cfRule type="dataBar" id="{2171F7CD-947E-4957-9079-BBCF8509A6A3}">
            <x14:dataBar minLength="0" maxLength="100">
              <x14:cfvo type="num">
                <xm:f>0</xm:f>
              </x14:cfvo>
              <x14:cfvo type="num">
                <xm:f>1</xm:f>
              </x14:cfvo>
              <x14:negativeFillColor rgb="FFFF0000"/>
              <x14:axisColor rgb="FF000000"/>
            </x14:dataBar>
          </x14:cfRule>
          <xm:sqref>J572</xm:sqref>
        </x14:conditionalFormatting>
        <x14:conditionalFormatting xmlns:xm="http://schemas.microsoft.com/office/excel/2006/main">
          <x14:cfRule type="dataBar" id="{5675B564-46EC-4BA3-8310-913726E40100}">
            <x14:dataBar minLength="0" maxLength="100">
              <x14:cfvo type="num">
                <xm:f>0</xm:f>
              </x14:cfvo>
              <x14:cfvo type="num">
                <xm:f>1</xm:f>
              </x14:cfvo>
              <x14:negativeFillColor rgb="FFFF0000"/>
              <x14:axisColor rgb="FF000000"/>
            </x14:dataBar>
          </x14:cfRule>
          <xm:sqref>J577</xm:sqref>
        </x14:conditionalFormatting>
        <x14:conditionalFormatting xmlns:xm="http://schemas.microsoft.com/office/excel/2006/main">
          <x14:cfRule type="dataBar" id="{9968D8E7-BE2E-4C08-80AE-31588A79A749}">
            <x14:dataBar minLength="0" maxLength="100">
              <x14:cfvo type="num">
                <xm:f>0</xm:f>
              </x14:cfvo>
              <x14:cfvo type="num">
                <xm:f>1</xm:f>
              </x14:cfvo>
              <x14:negativeFillColor rgb="FFFF0000"/>
              <x14:axisColor rgb="FF000000"/>
            </x14:dataBar>
          </x14:cfRule>
          <xm:sqref>J587</xm:sqref>
        </x14:conditionalFormatting>
        <x14:conditionalFormatting xmlns:xm="http://schemas.microsoft.com/office/excel/2006/main">
          <x14:cfRule type="dataBar" id="{BB19F5F9-F9EB-4E5D-9C16-FB2F419C97DD}">
            <x14:dataBar minLength="0" maxLength="100">
              <x14:cfvo type="num">
                <xm:f>0</xm:f>
              </x14:cfvo>
              <x14:cfvo type="num">
                <xm:f>1</xm:f>
              </x14:cfvo>
              <x14:negativeFillColor rgb="FFFF0000"/>
              <x14:axisColor rgb="FF000000"/>
            </x14:dataBar>
          </x14:cfRule>
          <xm:sqref>J590</xm:sqref>
        </x14:conditionalFormatting>
        <x14:conditionalFormatting xmlns:xm="http://schemas.microsoft.com/office/excel/2006/main">
          <x14:cfRule type="dataBar" id="{305E9390-31ED-4F0B-A111-C49B06A49F75}">
            <x14:dataBar minLength="0" maxLength="100">
              <x14:cfvo type="num">
                <xm:f>0</xm:f>
              </x14:cfvo>
              <x14:cfvo type="num">
                <xm:f>1</xm:f>
              </x14:cfvo>
              <x14:negativeFillColor rgb="FFFF0000"/>
              <x14:axisColor rgb="FF000000"/>
            </x14:dataBar>
          </x14:cfRule>
          <xm:sqref>J599</xm:sqref>
        </x14:conditionalFormatting>
        <x14:conditionalFormatting xmlns:xm="http://schemas.microsoft.com/office/excel/2006/main">
          <x14:cfRule type="dataBar" id="{31DED1E7-A2EB-4BFD-9AE1-83224AEFA4D5}">
            <x14:dataBar minLength="0" maxLength="100">
              <x14:cfvo type="num">
                <xm:f>0</xm:f>
              </x14:cfvo>
              <x14:cfvo type="num">
                <xm:f>1</xm:f>
              </x14:cfvo>
              <x14:negativeFillColor rgb="FFFF0000"/>
              <x14:axisColor rgb="FF000000"/>
            </x14:dataBar>
          </x14:cfRule>
          <xm:sqref>J607</xm:sqref>
        </x14:conditionalFormatting>
        <x14:conditionalFormatting xmlns:xm="http://schemas.microsoft.com/office/excel/2006/main">
          <x14:cfRule type="dataBar" id="{F733AF45-661E-45DB-81E4-E7D4A43D6510}">
            <x14:dataBar minLength="0" maxLength="100">
              <x14:cfvo type="num">
                <xm:f>0</xm:f>
              </x14:cfvo>
              <x14:cfvo type="num">
                <xm:f>1</xm:f>
              </x14:cfvo>
              <x14:negativeFillColor rgb="FFFF0000"/>
              <x14:axisColor rgb="FF000000"/>
            </x14:dataBar>
          </x14:cfRule>
          <xm:sqref>J617</xm:sqref>
        </x14:conditionalFormatting>
        <x14:conditionalFormatting xmlns:xm="http://schemas.microsoft.com/office/excel/2006/main">
          <x14:cfRule type="dataBar" id="{B1380CE0-68BC-4D6A-8C2F-A64777748BA6}">
            <x14:dataBar minLength="0" maxLength="100">
              <x14:cfvo type="num">
                <xm:f>0</xm:f>
              </x14:cfvo>
              <x14:cfvo type="num">
                <xm:f>1</xm:f>
              </x14:cfvo>
              <x14:negativeFillColor rgb="FFFF0000"/>
              <x14:axisColor rgb="FF000000"/>
            </x14:dataBar>
          </x14:cfRule>
          <xm:sqref>J620</xm:sqref>
        </x14:conditionalFormatting>
        <x14:conditionalFormatting xmlns:xm="http://schemas.microsoft.com/office/excel/2006/main">
          <x14:cfRule type="dataBar" id="{406FDCE1-2526-4387-8814-CEA1EA2F02DC}">
            <x14:dataBar minLength="0" maxLength="100">
              <x14:cfvo type="num">
                <xm:f>0</xm:f>
              </x14:cfvo>
              <x14:cfvo type="num">
                <xm:f>1</xm:f>
              </x14:cfvo>
              <x14:negativeFillColor rgb="FFFF0000"/>
              <x14:axisColor rgb="FF000000"/>
            </x14:dataBar>
          </x14:cfRule>
          <xm:sqref>J475</xm:sqref>
        </x14:conditionalFormatting>
        <x14:conditionalFormatting xmlns:xm="http://schemas.microsoft.com/office/excel/2006/main">
          <x14:cfRule type="dataBar" id="{31ECAE2D-3724-4BD3-BB32-D59A4397D14B}">
            <x14:dataBar minLength="0" maxLength="100">
              <x14:cfvo type="num">
                <xm:f>0</xm:f>
              </x14:cfvo>
              <x14:cfvo type="num">
                <xm:f>1</xm:f>
              </x14:cfvo>
              <x14:negativeFillColor rgb="FFFF0000"/>
              <x14:axisColor rgb="FF000000"/>
            </x14:dataBar>
          </x14:cfRule>
          <xm:sqref>J362</xm:sqref>
        </x14:conditionalFormatting>
        <x14:conditionalFormatting xmlns:xm="http://schemas.microsoft.com/office/excel/2006/main">
          <x14:cfRule type="dataBar" id="{19BACDC5-DB71-4FCC-9F5A-F3AAA78776E3}">
            <x14:dataBar minLength="0" maxLength="100">
              <x14:cfvo type="num">
                <xm:f>0</xm:f>
              </x14:cfvo>
              <x14:cfvo type="num">
                <xm:f>1</xm:f>
              </x14:cfvo>
              <x14:negativeFillColor rgb="FFFF0000"/>
              <x14:axisColor rgb="FF000000"/>
            </x14:dataBar>
          </x14:cfRule>
          <xm:sqref>J226</xm:sqref>
        </x14:conditionalFormatting>
        <x14:conditionalFormatting xmlns:xm="http://schemas.microsoft.com/office/excel/2006/main">
          <x14:cfRule type="dataBar" id="{D2C206AC-749B-4755-992F-A0C50E923AE4}">
            <x14:dataBar minLength="0" maxLength="100">
              <x14:cfvo type="num">
                <xm:f>0</xm:f>
              </x14:cfvo>
              <x14:cfvo type="num">
                <xm:f>1</xm:f>
              </x14:cfvo>
              <x14:negativeFillColor rgb="FFFF0000"/>
              <x14:axisColor rgb="FF000000"/>
            </x14:dataBar>
          </x14:cfRule>
          <xm:sqref>J230</xm:sqref>
        </x14:conditionalFormatting>
        <x14:conditionalFormatting xmlns:xm="http://schemas.microsoft.com/office/excel/2006/main">
          <x14:cfRule type="dataBar" id="{FD1EB489-6130-404F-9020-7CB855952017}">
            <x14:dataBar minLength="0" maxLength="100">
              <x14:cfvo type="num">
                <xm:f>0</xm:f>
              </x14:cfvo>
              <x14:cfvo type="num">
                <xm:f>1</xm:f>
              </x14:cfvo>
              <x14:negativeFillColor rgb="FFFF0000"/>
              <x14:axisColor rgb="FF000000"/>
            </x14:dataBar>
          </x14:cfRule>
          <xm:sqref>J32</xm:sqref>
        </x14:conditionalFormatting>
        <x14:conditionalFormatting xmlns:xm="http://schemas.microsoft.com/office/excel/2006/main">
          <x14:cfRule type="dataBar" id="{BFD45B71-7B42-4282-8D1E-403A01F67095}">
            <x14:dataBar minLength="0" maxLength="100">
              <x14:cfvo type="num">
                <xm:f>0</xm:f>
              </x14:cfvo>
              <x14:cfvo type="num">
                <xm:f>1</xm:f>
              </x14:cfvo>
              <x14:negativeFillColor rgb="FFFF0000"/>
              <x14:axisColor rgb="FF000000"/>
            </x14:dataBar>
          </x14:cfRule>
          <xm:sqref>J182</xm:sqref>
        </x14:conditionalFormatting>
        <x14:conditionalFormatting xmlns:xm="http://schemas.microsoft.com/office/excel/2006/main">
          <x14:cfRule type="dataBar" id="{77EDC9A0-C4D3-4D6F-AA02-DDF62E597520}">
            <x14:dataBar minLength="0" maxLength="100">
              <x14:cfvo type="num">
                <xm:f>0</xm:f>
              </x14:cfvo>
              <x14:cfvo type="num">
                <xm:f>1</xm:f>
              </x14:cfvo>
              <x14:negativeFillColor rgb="FFFF0000"/>
              <x14:axisColor rgb="FF000000"/>
            </x14:dataBar>
          </x14:cfRule>
          <xm:sqref>J42</xm:sqref>
        </x14:conditionalFormatting>
        <x14:conditionalFormatting xmlns:xm="http://schemas.microsoft.com/office/excel/2006/main">
          <x14:cfRule type="dataBar" id="{71920C97-E469-4DBC-843B-3F23A1584E4D}">
            <x14:dataBar minLength="0" maxLength="100">
              <x14:cfvo type="num">
                <xm:f>0</xm:f>
              </x14:cfvo>
              <x14:cfvo type="num">
                <xm:f>1</xm:f>
              </x14:cfvo>
              <x14:negativeFillColor rgb="FFFF0000"/>
              <x14:axisColor rgb="FF000000"/>
            </x14:dataBar>
          </x14:cfRule>
          <xm:sqref>J60</xm:sqref>
        </x14:conditionalFormatting>
        <x14:conditionalFormatting xmlns:xm="http://schemas.microsoft.com/office/excel/2006/main">
          <x14:cfRule type="dataBar" id="{EF843F54-5155-4A42-8562-805B46C74B62}">
            <x14:dataBar minLength="0" maxLength="100">
              <x14:cfvo type="num">
                <xm:f>0</xm:f>
              </x14:cfvo>
              <x14:cfvo type="num">
                <xm:f>1</xm:f>
              </x14:cfvo>
              <x14:negativeFillColor rgb="FFFF0000"/>
              <x14:axisColor rgb="FF000000"/>
            </x14:dataBar>
          </x14:cfRule>
          <xm:sqref>J81</xm:sqref>
        </x14:conditionalFormatting>
        <x14:conditionalFormatting xmlns:xm="http://schemas.microsoft.com/office/excel/2006/main">
          <x14:cfRule type="dataBar" id="{E5BACE51-6B7E-4666-9E85-AAAE50B42F5C}">
            <x14:dataBar minLength="0" maxLength="100">
              <x14:cfvo type="num">
                <xm:f>0</xm:f>
              </x14:cfvo>
              <x14:cfvo type="num">
                <xm:f>1</xm:f>
              </x14:cfvo>
              <x14:negativeFillColor rgb="FFFF0000"/>
              <x14:axisColor rgb="FF000000"/>
            </x14:dataBar>
          </x14:cfRule>
          <xm:sqref>J111</xm:sqref>
        </x14:conditionalFormatting>
        <x14:conditionalFormatting xmlns:xm="http://schemas.microsoft.com/office/excel/2006/main">
          <x14:cfRule type="dataBar" id="{E43D3D0C-55D8-4B9C-899E-705AB406899F}">
            <x14:dataBar minLength="0" maxLength="100">
              <x14:cfvo type="num">
                <xm:f>0</xm:f>
              </x14:cfvo>
              <x14:cfvo type="num">
                <xm:f>1</xm:f>
              </x14:cfvo>
              <x14:negativeFillColor rgb="FFFF0000"/>
              <x14:axisColor rgb="FF000000"/>
            </x14:dataBar>
          </x14:cfRule>
          <xm:sqref>J168</xm:sqref>
        </x14:conditionalFormatting>
        <x14:conditionalFormatting xmlns:xm="http://schemas.microsoft.com/office/excel/2006/main">
          <x14:cfRule type="dataBar" id="{00D8C284-5599-48E5-AF0E-CBE58D90B732}">
            <x14:dataBar minLength="0" maxLength="100">
              <x14:cfvo type="num">
                <xm:f>0</xm:f>
              </x14:cfvo>
              <x14:cfvo type="num">
                <xm:f>1</xm:f>
              </x14:cfvo>
              <x14:negativeFillColor rgb="FFFF0000"/>
              <x14:axisColor rgb="FF000000"/>
            </x14:dataBar>
          </x14:cfRule>
          <xm:sqref>J183</xm:sqref>
        </x14:conditionalFormatting>
        <x14:conditionalFormatting xmlns:xm="http://schemas.microsoft.com/office/excel/2006/main">
          <x14:cfRule type="dataBar" id="{4E785C60-559F-4C39-8936-4D248E09815E}">
            <x14:dataBar minLength="0" maxLength="100">
              <x14:cfvo type="num">
                <xm:f>0</xm:f>
              </x14:cfvo>
              <x14:cfvo type="num">
                <xm:f>1</xm:f>
              </x14:cfvo>
              <x14:negativeFillColor rgb="FFFF0000"/>
              <x14:axisColor rgb="FF000000"/>
            </x14:dataBar>
          </x14:cfRule>
          <xm:sqref>J194</xm:sqref>
        </x14:conditionalFormatting>
        <x14:conditionalFormatting xmlns:xm="http://schemas.microsoft.com/office/excel/2006/main">
          <x14:cfRule type="dataBar" id="{AB224992-32FA-40A7-A364-6D4D1D2725DC}">
            <x14:dataBar minLength="0" maxLength="100">
              <x14:cfvo type="num">
                <xm:f>0</xm:f>
              </x14:cfvo>
              <x14:cfvo type="num">
                <xm:f>1</xm:f>
              </x14:cfvo>
              <x14:negativeFillColor rgb="FFFF0000"/>
              <x14:axisColor rgb="FF000000"/>
            </x14:dataBar>
          </x14:cfRule>
          <xm:sqref>J198</xm:sqref>
        </x14:conditionalFormatting>
        <x14:conditionalFormatting xmlns:xm="http://schemas.microsoft.com/office/excel/2006/main">
          <x14:cfRule type="dataBar" id="{00634279-98FC-4FF7-8965-29E9D8246FEF}">
            <x14:dataBar minLength="0" maxLength="100">
              <x14:cfvo type="num">
                <xm:f>0</xm:f>
              </x14:cfvo>
              <x14:cfvo type="num">
                <xm:f>1</xm:f>
              </x14:cfvo>
              <x14:negativeFillColor rgb="FFFF0000"/>
              <x14:axisColor rgb="FF000000"/>
            </x14:dataBar>
          </x14:cfRule>
          <xm:sqref>J209</xm:sqref>
        </x14:conditionalFormatting>
        <x14:conditionalFormatting xmlns:xm="http://schemas.microsoft.com/office/excel/2006/main">
          <x14:cfRule type="dataBar" id="{CA743837-15EE-4C5D-8D33-9A8842BCFBA4}">
            <x14:dataBar minLength="0" maxLength="100">
              <x14:cfvo type="num">
                <xm:f>0</xm:f>
              </x14:cfvo>
              <x14:cfvo type="num">
                <xm:f>1</xm:f>
              </x14:cfvo>
              <x14:negativeFillColor rgb="FFFF0000"/>
              <x14:axisColor rgb="FF000000"/>
            </x14:dataBar>
          </x14:cfRule>
          <xm:sqref>J224</xm:sqref>
        </x14:conditionalFormatting>
        <x14:conditionalFormatting xmlns:xm="http://schemas.microsoft.com/office/excel/2006/main">
          <x14:cfRule type="dataBar" id="{C49BED69-6646-4DE2-9256-349E77E28BFB}">
            <x14:dataBar minLength="0" maxLength="100">
              <x14:cfvo type="num">
                <xm:f>0</xm:f>
              </x14:cfvo>
              <x14:cfvo type="num">
                <xm:f>1</xm:f>
              </x14:cfvo>
              <x14:negativeFillColor rgb="FFFF0000"/>
              <x14:axisColor rgb="FF000000"/>
            </x14:dataBar>
          </x14:cfRule>
          <xm:sqref>J240</xm:sqref>
        </x14:conditionalFormatting>
        <x14:conditionalFormatting xmlns:xm="http://schemas.microsoft.com/office/excel/2006/main">
          <x14:cfRule type="dataBar" id="{F4F7E182-1545-46A8-B5EA-17A294437DB9}">
            <x14:dataBar minLength="0" maxLength="100">
              <x14:cfvo type="num">
                <xm:f>0</xm:f>
              </x14:cfvo>
              <x14:cfvo type="num">
                <xm:f>1</xm:f>
              </x14:cfvo>
              <x14:negativeFillColor rgb="FFFF0000"/>
              <x14:axisColor rgb="FF000000"/>
            </x14:dataBar>
          </x14:cfRule>
          <xm:sqref>J244</xm:sqref>
        </x14:conditionalFormatting>
        <x14:conditionalFormatting xmlns:xm="http://schemas.microsoft.com/office/excel/2006/main">
          <x14:cfRule type="dataBar" id="{018D3D5C-83E6-4580-8FC1-830E979020EB}">
            <x14:dataBar minLength="0" maxLength="100">
              <x14:cfvo type="num">
                <xm:f>0</xm:f>
              </x14:cfvo>
              <x14:cfvo type="num">
                <xm:f>1</xm:f>
              </x14:cfvo>
              <x14:negativeFillColor rgb="FFFF0000"/>
              <x14:axisColor rgb="FF000000"/>
            </x14:dataBar>
          </x14:cfRule>
          <xm:sqref>J256</xm:sqref>
        </x14:conditionalFormatting>
        <x14:conditionalFormatting xmlns:xm="http://schemas.microsoft.com/office/excel/2006/main">
          <x14:cfRule type="dataBar" id="{2B44D5EE-F2F5-4F6A-807E-3268CDB20230}">
            <x14:dataBar minLength="0" maxLength="100">
              <x14:cfvo type="num">
                <xm:f>0</xm:f>
              </x14:cfvo>
              <x14:cfvo type="num">
                <xm:f>1</xm:f>
              </x14:cfvo>
              <x14:negativeFillColor rgb="FFFF0000"/>
              <x14:axisColor rgb="FF000000"/>
            </x14:dataBar>
          </x14:cfRule>
          <xm:sqref>J271</xm:sqref>
        </x14:conditionalFormatting>
        <x14:conditionalFormatting xmlns:xm="http://schemas.microsoft.com/office/excel/2006/main">
          <x14:cfRule type="dataBar" id="{6A8ECB1A-AA9B-46BF-8C1E-E37240FF645E}">
            <x14:dataBar minLength="0" maxLength="100">
              <x14:cfvo type="num">
                <xm:f>0</xm:f>
              </x14:cfvo>
              <x14:cfvo type="num">
                <xm:f>1</xm:f>
              </x14:cfvo>
              <x14:negativeFillColor rgb="FFFF0000"/>
              <x14:axisColor rgb="FF000000"/>
            </x14:dataBar>
          </x14:cfRule>
          <xm:sqref>J287</xm:sqref>
        </x14:conditionalFormatting>
        <x14:conditionalFormatting xmlns:xm="http://schemas.microsoft.com/office/excel/2006/main">
          <x14:cfRule type="dataBar" id="{2B824E65-D822-4D4C-A1FC-BC75C90E733E}">
            <x14:dataBar minLength="0" maxLength="100">
              <x14:cfvo type="num">
                <xm:f>0</xm:f>
              </x14:cfvo>
              <x14:cfvo type="num">
                <xm:f>1</xm:f>
              </x14:cfvo>
              <x14:negativeFillColor rgb="FFFF0000"/>
              <x14:axisColor rgb="FF000000"/>
            </x14:dataBar>
          </x14:cfRule>
          <xm:sqref>J296</xm:sqref>
        </x14:conditionalFormatting>
        <x14:conditionalFormatting xmlns:xm="http://schemas.microsoft.com/office/excel/2006/main">
          <x14:cfRule type="dataBar" id="{2375070A-FAFB-4164-AE5B-C4B440CE1AA5}">
            <x14:dataBar minLength="0" maxLength="100">
              <x14:cfvo type="num">
                <xm:f>0</xm:f>
              </x14:cfvo>
              <x14:cfvo type="num">
                <xm:f>1</xm:f>
              </x14:cfvo>
              <x14:negativeFillColor rgb="FFFF0000"/>
              <x14:axisColor rgb="FF000000"/>
            </x14:dataBar>
          </x14:cfRule>
          <xm:sqref>J314</xm:sqref>
        </x14:conditionalFormatting>
        <x14:conditionalFormatting xmlns:xm="http://schemas.microsoft.com/office/excel/2006/main">
          <x14:cfRule type="dataBar" id="{F47FED53-1BF2-472B-8D62-BF49DF7C2D26}">
            <x14:dataBar minLength="0" maxLength="100">
              <x14:cfvo type="num">
                <xm:f>0</xm:f>
              </x14:cfvo>
              <x14:cfvo type="num">
                <xm:f>1</xm:f>
              </x14:cfvo>
              <x14:negativeFillColor rgb="FFFF0000"/>
              <x14:axisColor rgb="FF000000"/>
            </x14:dataBar>
          </x14:cfRule>
          <xm:sqref>J324</xm:sqref>
        </x14:conditionalFormatting>
        <x14:conditionalFormatting xmlns:xm="http://schemas.microsoft.com/office/excel/2006/main">
          <x14:cfRule type="dataBar" id="{2AB79474-452E-44A2-A1CD-AA32223D0BBF}">
            <x14:dataBar minLength="0" maxLength="100">
              <x14:cfvo type="num">
                <xm:f>0</xm:f>
              </x14:cfvo>
              <x14:cfvo type="num">
                <xm:f>1</xm:f>
              </x14:cfvo>
              <x14:negativeFillColor rgb="FFFF0000"/>
              <x14:axisColor rgb="FF000000"/>
            </x14:dataBar>
          </x14:cfRule>
          <xm:sqref>J339</xm:sqref>
        </x14:conditionalFormatting>
        <x14:conditionalFormatting xmlns:xm="http://schemas.microsoft.com/office/excel/2006/main">
          <x14:cfRule type="dataBar" id="{DB3352BA-C84B-4F76-AB74-E886F2ACEDF7}">
            <x14:dataBar minLength="0" maxLength="100">
              <x14:cfvo type="num">
                <xm:f>0</xm:f>
              </x14:cfvo>
              <x14:cfvo type="num">
                <xm:f>1</xm:f>
              </x14:cfvo>
              <x14:negativeFillColor rgb="FFFF0000"/>
              <x14:axisColor rgb="FF000000"/>
            </x14:dataBar>
          </x14:cfRule>
          <xm:sqref>J383</xm:sqref>
        </x14:conditionalFormatting>
        <x14:conditionalFormatting xmlns:xm="http://schemas.microsoft.com/office/excel/2006/main">
          <x14:cfRule type="dataBar" id="{15BBF604-72AD-4A84-8340-386E6C6CA9E4}">
            <x14:dataBar minLength="0" maxLength="100">
              <x14:cfvo type="num">
                <xm:f>0</xm:f>
              </x14:cfvo>
              <x14:cfvo type="num">
                <xm:f>1</xm:f>
              </x14:cfvo>
              <x14:negativeFillColor rgb="FFFF0000"/>
              <x14:axisColor rgb="FF000000"/>
            </x14:dataBar>
          </x14:cfRule>
          <xm:sqref>J433</xm:sqref>
        </x14:conditionalFormatting>
        <x14:conditionalFormatting xmlns:xm="http://schemas.microsoft.com/office/excel/2006/main">
          <x14:cfRule type="dataBar" id="{E1550FB1-9ADC-4ECB-A274-51ABB330F627}">
            <x14:dataBar minLength="0" maxLength="100">
              <x14:cfvo type="num">
                <xm:f>0</xm:f>
              </x14:cfvo>
              <x14:cfvo type="num">
                <xm:f>1</xm:f>
              </x14:cfvo>
              <x14:negativeFillColor rgb="FFFF0000"/>
              <x14:axisColor rgb="FF000000"/>
            </x14:dataBar>
          </x14:cfRule>
          <xm:sqref>J455</xm:sqref>
        </x14:conditionalFormatting>
        <x14:conditionalFormatting xmlns:xm="http://schemas.microsoft.com/office/excel/2006/main">
          <x14:cfRule type="dataBar" id="{C4216B6A-06CF-42EC-8C4C-B8D60297EF63}">
            <x14:dataBar minLength="0" maxLength="100">
              <x14:cfvo type="num">
                <xm:f>0</xm:f>
              </x14:cfvo>
              <x14:cfvo type="num">
                <xm:f>1</xm:f>
              </x14:cfvo>
              <x14:negativeFillColor rgb="FFFF0000"/>
              <x14:axisColor rgb="FF000000"/>
            </x14:dataBar>
          </x14:cfRule>
          <xm:sqref>J463</xm:sqref>
        </x14:conditionalFormatting>
        <x14:conditionalFormatting xmlns:xm="http://schemas.microsoft.com/office/excel/2006/main">
          <x14:cfRule type="dataBar" id="{36127683-9598-4918-B63F-2EC1E3ABE015}">
            <x14:dataBar minLength="0" maxLength="100">
              <x14:cfvo type="num">
                <xm:f>0</xm:f>
              </x14:cfvo>
              <x14:cfvo type="num">
                <xm:f>1</xm:f>
              </x14:cfvo>
              <x14:negativeFillColor rgb="FFFF0000"/>
              <x14:axisColor rgb="FF000000"/>
            </x14:dataBar>
          </x14:cfRule>
          <xm:sqref>J495</xm:sqref>
        </x14:conditionalFormatting>
        <x14:conditionalFormatting xmlns:xm="http://schemas.microsoft.com/office/excel/2006/main">
          <x14:cfRule type="dataBar" id="{4DFB505C-F561-4E2F-BAB3-97867B04FE14}">
            <x14:dataBar minLength="0" maxLength="100">
              <x14:cfvo type="num">
                <xm:f>0</xm:f>
              </x14:cfvo>
              <x14:cfvo type="num">
                <xm:f>1</xm:f>
              </x14:cfvo>
              <x14:negativeFillColor rgb="FFFF0000"/>
              <x14:axisColor rgb="FF000000"/>
            </x14:dataBar>
          </x14:cfRule>
          <xm:sqref>J513</xm:sqref>
        </x14:conditionalFormatting>
        <x14:conditionalFormatting xmlns:xm="http://schemas.microsoft.com/office/excel/2006/main">
          <x14:cfRule type="dataBar" id="{9D3F6291-8C82-403B-B1CC-07435C2AE687}">
            <x14:dataBar minLength="0" maxLength="100">
              <x14:cfvo type="num">
                <xm:f>0</xm:f>
              </x14:cfvo>
              <x14:cfvo type="num">
                <xm:f>1</xm:f>
              </x14:cfvo>
              <x14:negativeFillColor rgb="FFFF0000"/>
              <x14:axisColor rgb="FF000000"/>
            </x14:dataBar>
          </x14:cfRule>
          <xm:sqref>J575</xm:sqref>
        </x14:conditionalFormatting>
        <x14:conditionalFormatting xmlns:xm="http://schemas.microsoft.com/office/excel/2006/main">
          <x14:cfRule type="dataBar" id="{A3979376-8975-477E-ADB8-5C5B646EBA22}">
            <x14:dataBar minLength="0" maxLength="100">
              <x14:cfvo type="num">
                <xm:f>0</xm:f>
              </x14:cfvo>
              <x14:cfvo type="num">
                <xm:f>1</xm:f>
              </x14:cfvo>
              <x14:negativeFillColor rgb="FFFF0000"/>
              <x14:axisColor rgb="FF000000"/>
            </x14:dataBar>
          </x14:cfRule>
          <xm:sqref>J228</xm:sqref>
        </x14:conditionalFormatting>
        <x14:conditionalFormatting xmlns:xm="http://schemas.microsoft.com/office/excel/2006/main">
          <x14:cfRule type="dataBar" id="{51F971D4-545B-4053-994C-660EB09024B8}">
            <x14:dataBar minLength="0" maxLength="100">
              <x14:cfvo type="num">
                <xm:f>0</xm:f>
              </x14:cfvo>
              <x14:cfvo type="num">
                <xm:f>1</xm:f>
              </x14:cfvo>
              <x14:negativeFillColor rgb="FFFF0000"/>
              <x14:axisColor rgb="FF000000"/>
            </x14:dataBar>
          </x14:cfRule>
          <xm:sqref>J467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Hojas de cálculo</vt:lpstr>
      </vt:variant>
      <vt:variant>
        <vt:i4>1</vt:i4>
      </vt:variant>
      <vt:variant>
        <vt:lpstr>Gráficos</vt:lpstr>
      </vt:variant>
      <vt:variant>
        <vt:i4>1</vt:i4>
      </vt:variant>
      <vt:variant>
        <vt:lpstr>Rangos con nombre</vt:lpstr>
      </vt:variant>
      <vt:variant>
        <vt:i4>1</vt:i4>
      </vt:variant>
    </vt:vector>
  </HeadingPairs>
  <TitlesOfParts>
    <vt:vector size="3" baseType="lpstr">
      <vt:lpstr>NOM-020</vt:lpstr>
      <vt:lpstr>grafico</vt:lpstr>
      <vt:lpstr>'NOM-020'!Área_de_impresión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Ange Vázquez</cp:lastModifiedBy>
  <dcterms:created xsi:type="dcterms:W3CDTF">2021-02-22T15:08:03Z</dcterms:created>
  <dcterms:modified xsi:type="dcterms:W3CDTF">2022-05-22T16:00:30Z</dcterms:modified>
</cp:coreProperties>
</file>